
<file path=[Content_Types].xml><?xml version="1.0" encoding="utf-8"?>
<Types xmlns="http://schemas.openxmlformats.org/package/2006/content-types">
  <Default Extension="png" ContentType="image/png"/>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目录" sheetId="9" r:id="rId1"/>
    <sheet name="DHL要求" sheetId="90" r:id="rId2"/>
    <sheet name="联邦要求" sheetId="91" r:id="rId3"/>
    <sheet name="TNT规则 " sheetId="93" r:id="rId4"/>
    <sheet name="UPS要求" sheetId="92" r:id="rId5"/>
    <sheet name="D3-HKDHL电池价" sheetId="45" r:id="rId6"/>
    <sheet name="D3-分区" sheetId="46" r:id="rId7"/>
    <sheet name="D4-HKDHL化工价" sheetId="106" r:id="rId8"/>
    <sheet name="D4-HKDHL化工价-分区" sheetId="107" r:id="rId9"/>
    <sheet name="D5-HKDHL特货价" sheetId="98" r:id="rId10"/>
    <sheet name="D5-HKDHL特货价-分区" sheetId="99" r:id="rId11"/>
    <sheet name="UPS公布价" sheetId="44" r:id="rId12"/>
    <sheet name="U1- HKUPS品牌价" sheetId="41" r:id="rId13"/>
    <sheet name="U1-HKUPS品牌价-分区" sheetId="112" r:id="rId14"/>
    <sheet name="U2-HKUPS红单电池价" sheetId="37" r:id="rId15"/>
    <sheet name="U3-HKUPS特货价" sheetId="38" r:id="rId16"/>
    <sheet name="U3-HKUPS特货价-分区 " sheetId="113" r:id="rId17"/>
    <sheet name="F1-香港联邦化妆品价" sheetId="109" r:id="rId18"/>
    <sheet name="F1分区" sheetId="110" r:id="rId19"/>
    <sheet name="F2-香港联邦特货价" sheetId="4" r:id="rId20"/>
    <sheet name="F2分区" sheetId="27" r:id="rId21"/>
    <sheet name="F3-香港联邦特货-T价" sheetId="102" r:id="rId22"/>
    <sheet name="F3分区表" sheetId="103" r:id="rId23"/>
    <sheet name="F4-香港联邦特货大货促销价" sheetId="104" r:id="rId24"/>
    <sheet name="F5-香港联邦敏感价" sheetId="83" r:id="rId25"/>
    <sheet name="F5-分区" sheetId="89" r:id="rId26"/>
    <sheet name="F9-大陆联邦特货价" sheetId="67" r:id="rId27"/>
    <sheet name="F9-分区" sheetId="68" r:id="rId28"/>
    <sheet name="E1-韩国EMS" sheetId="96" r:id="rId29"/>
    <sheet name="美国联邦电池价" sheetId="34" r:id="rId30"/>
    <sheet name="美1-美加电池专线" sheetId="94" r:id="rId31"/>
    <sheet name="美2-美国特货专线" sheetId="111" r:id="rId32"/>
    <sheet name="欧1-欧洲电池专线价" sheetId="35" r:id="rId33"/>
    <sheet name="B4-日新台东南亚电池专线" sheetId="59" r:id="rId34"/>
    <sheet name="B9-澳洲特货专线" sheetId="97" r:id="rId35"/>
    <sheet name="B-10香港特货专线" sheetId="100" r:id="rId36"/>
    <sheet name="四大快递不接带电国家" sheetId="95" r:id="rId37"/>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35">#REF!</definedName>
    <definedName name="\A" localSheetId="35">#REF!</definedName>
    <definedName name="\B" localSheetId="35">#REF!</definedName>
    <definedName name="\C" localSheetId="35">#REF!</definedName>
    <definedName name="\L" localSheetId="35">#REF!</definedName>
    <definedName name="\M" localSheetId="35">#REF!</definedName>
    <definedName name="\P" localSheetId="35">#REF!</definedName>
    <definedName name="\R" localSheetId="35">#REF!</definedName>
    <definedName name="\S" localSheetId="35">#REF!</definedName>
    <definedName name="\W" localSheetId="35">#REF!</definedName>
    <definedName name="\Z" localSheetId="35">#REF!</definedName>
    <definedName name="______AFF1" localSheetId="35">#REF!</definedName>
    <definedName name="______UPD1" localSheetId="35">#REF!</definedName>
    <definedName name="______UPD2" localSheetId="35">#REF!</definedName>
    <definedName name="_____AFF1" localSheetId="35">#REF!</definedName>
    <definedName name="_____UPD1" localSheetId="35">#REF!</definedName>
    <definedName name="_____UPD2" localSheetId="35">#REF!</definedName>
    <definedName name="____AFF1" localSheetId="35">#REF!</definedName>
    <definedName name="____UPD1" localSheetId="35">#REF!</definedName>
    <definedName name="____UPD2" localSheetId="35">#REF!</definedName>
    <definedName name="___AFF1" localSheetId="35">#REF!</definedName>
    <definedName name="___UPD1" localSheetId="35">#REF!</definedName>
    <definedName name="___UPD2" localSheetId="35">#REF!</definedName>
    <definedName name="__AAPR_AVA" localSheetId="35">#REF!</definedName>
    <definedName name="__AAUG_AVA" localSheetId="35">#REF!</definedName>
    <definedName name="__ADEC_AVA" localSheetId="35">#REF!</definedName>
    <definedName name="__AFEB_AVA" localSheetId="35">#REF!</definedName>
    <definedName name="__AFF1" localSheetId="35">#REF!</definedName>
    <definedName name="__AJAN_AVA" localSheetId="35">#REF!</definedName>
    <definedName name="__AJUL_AVA" localSheetId="35">#REF!</definedName>
    <definedName name="__AJUN_AVA" localSheetId="35">#REF!</definedName>
    <definedName name="__AMAR_AVA" localSheetId="35">#REF!</definedName>
    <definedName name="__AMAY_AVA" localSheetId="35">#REF!</definedName>
    <definedName name="__ANOV_AVA" localSheetId="35">#REF!</definedName>
    <definedName name="__AOCT_AVA" localSheetId="35">#REF!</definedName>
    <definedName name="__ASEP_AVA" localSheetId="35">#REF!</definedName>
    <definedName name="__DAT1" localSheetId="35">#REF!</definedName>
    <definedName name="__DAT2" localSheetId="35">#REF!</definedName>
    <definedName name="__DAT3" localSheetId="35">#REF!</definedName>
    <definedName name="__DAT4" localSheetId="35">#REF!</definedName>
    <definedName name="__DAT5" localSheetId="35">#REF!</definedName>
    <definedName name="__DHL2" localSheetId="35">#REF!</definedName>
    <definedName name="__EMS1" localSheetId="35">#REF!</definedName>
    <definedName name="__EMS2" localSheetId="35">#REF!</definedName>
    <definedName name="__KPI1" localSheetId="35">#REF!</definedName>
    <definedName name="__KPI2" localSheetId="35">#REF!</definedName>
    <definedName name="__MRP_YTD_AVA" localSheetId="35">#REF!</definedName>
    <definedName name="__TOTAL_AVA" localSheetId="35">#REF!</definedName>
    <definedName name="__UPD1" localSheetId="35">#REF!</definedName>
    <definedName name="__UPD2" localSheetId="35">#REF!</definedName>
    <definedName name="__WEF1" localSheetId="35">#REF!</definedName>
    <definedName name="__WEF2" localSheetId="35">#REF!</definedName>
    <definedName name="__XP1" localSheetId="35">#REF!</definedName>
    <definedName name="__XP2" localSheetId="35">#REF!</definedName>
    <definedName name="__YAPR_AVA" localSheetId="35">#REF!</definedName>
    <definedName name="__YAUG_AVA" localSheetId="35">#REF!</definedName>
    <definedName name="__YDEC_AVA" localSheetId="35">#REF!</definedName>
    <definedName name="__YFEB_AVA" localSheetId="35">#REF!</definedName>
    <definedName name="__YJAN_AVA" localSheetId="35">#REF!</definedName>
    <definedName name="__YJUL_AVA" localSheetId="35">#REF!</definedName>
    <definedName name="__YJUN_AVA" localSheetId="35">#REF!</definedName>
    <definedName name="__YMAR_AVA" localSheetId="35">#REF!</definedName>
    <definedName name="__YMAY_AVA" localSheetId="35">#REF!</definedName>
    <definedName name="__YNOV_AVA" localSheetId="35">#REF!</definedName>
    <definedName name="__YOCT_AVA" localSheetId="35">#REF!</definedName>
    <definedName name="__YSEP_AVA" localSheetId="35">#REF!</definedName>
    <definedName name="_10_" localSheetId="35">#REF!</definedName>
    <definedName name="_20_" localSheetId="35">#REF!</definedName>
    <definedName name="_30_" localSheetId="35">#REF!</definedName>
    <definedName name="_40_" localSheetId="35">#REF!</definedName>
    <definedName name="_50_" localSheetId="35">#REF!</definedName>
    <definedName name="_AFF1" localSheetId="35">#REF!</definedName>
    <definedName name="_CONTROLE" localSheetId="35">#REF!</definedName>
    <definedName name="_DAT1" localSheetId="35">#REF!</definedName>
    <definedName name="_DAT2" localSheetId="35">#REF!</definedName>
    <definedName name="_DAT3" localSheetId="35">#REF!</definedName>
    <definedName name="_DAT4" localSheetId="35">#REF!</definedName>
    <definedName name="_DAT5" localSheetId="35">#REF!</definedName>
    <definedName name="_DHL2" localSheetId="35">#REF!</definedName>
    <definedName name="_EMS1" localSheetId="35">#REF!</definedName>
    <definedName name="_EMS2" localSheetId="35">#REF!</definedName>
    <definedName name="_Fill" localSheetId="35" hidden="1">#REF!</definedName>
    <definedName name="_FIN" localSheetId="35">#REF!</definedName>
    <definedName name="_IMP30319CONSO" localSheetId="35">#REF!</definedName>
    <definedName name="_IMPRESULTDIV" localSheetId="35">#REF!</definedName>
    <definedName name="_KPI1" localSheetId="35">#REF!</definedName>
    <definedName name="_KPI2" localSheetId="35">#REF!</definedName>
    <definedName name="_MAJBUDGET" localSheetId="35">#REF!</definedName>
    <definedName name="_MAJCROSSCHG" localSheetId="35">#REF!</definedName>
    <definedName name="_MENUIMPORT" localSheetId="35">#REF!</definedName>
    <definedName name="_Sort" localSheetId="35" hidden="1">#REF!</definedName>
    <definedName name="_UPD1" localSheetId="35">#REF!</definedName>
    <definedName name="_UPD2" localSheetId="35">#REF!</definedName>
    <definedName name="_UPLOAD" localSheetId="35">#REF!</definedName>
    <definedName name="_UPLOAD1" localSheetId="35">#REF!</definedName>
    <definedName name="_VERSIONS" localSheetId="35">#REF!</definedName>
    <definedName name="_WEF1" localSheetId="35">#REF!</definedName>
    <definedName name="_WEF2" localSheetId="35">#REF!</definedName>
    <definedName name="_XP1" localSheetId="35">#REF!</definedName>
    <definedName name="_XP2" localSheetId="35">#REF!</definedName>
    <definedName name="A" localSheetId="35">#REF!</definedName>
    <definedName name="aaa" localSheetId="35">#REF!</definedName>
    <definedName name="aaabbb" localSheetId="35">#REF!</definedName>
    <definedName name="AD_WPX" localSheetId="35">#REF!</definedName>
    <definedName name="ALL" localSheetId="35">#REF!</definedName>
    <definedName name="ALLTREND" localSheetId="35">#REF!</definedName>
    <definedName name="AMSBALANCESHEET" localSheetId="35">#REF!</definedName>
    <definedName name="AMSVAR" localSheetId="35">#REF!</definedName>
    <definedName name="AMSVARNLG" localSheetId="35">#REF!</definedName>
    <definedName name="ANALYSIS" localSheetId="35">#REF!</definedName>
    <definedName name="AR" localSheetId="35" hidden="1">#REF!</definedName>
    <definedName name="A价" localSheetId="35">#REF!</definedName>
    <definedName name="backup" localSheetId="35">#REF!</definedName>
    <definedName name="BANALYSIS" localSheetId="35">#REF!</definedName>
    <definedName name="BELLOW1" localSheetId="35">#REF!</definedName>
    <definedName name="BFDG" localSheetId="35">#REF!</definedName>
    <definedName name="BGact2003E" localSheetId="35">#REF!</definedName>
    <definedName name="BGact2003R" localSheetId="35">#REF!</definedName>
    <definedName name="BGbud2003E" localSheetId="35">#REF!</definedName>
    <definedName name="BGbud2003R" localSheetId="35">#REF!</definedName>
    <definedName name="BI" localSheetId="35">#REF!</definedName>
    <definedName name="BM" localSheetId="35">#REF!</definedName>
    <definedName name="BORDERMONTHLY" localSheetId="35">#REF!</definedName>
    <definedName name="BS" localSheetId="35">#REF!</definedName>
    <definedName name="BUDGETFORMAT" localSheetId="35">#REF!</definedName>
    <definedName name="BUDOPSWEFWK" localSheetId="35">#REF!</definedName>
    <definedName name="C_COSTCARD" localSheetId="35">#REF!</definedName>
    <definedName name="C_COSTDATA" localSheetId="35">#REF!</definedName>
    <definedName name="C_DOXGRAPH" localSheetId="35">#REF!</definedName>
    <definedName name="C_MARGINCARD" localSheetId="35">#REF!</definedName>
    <definedName name="C_RATECARD" localSheetId="35">#REF!</definedName>
    <definedName name="CARAR" localSheetId="35">#REF!</definedName>
    <definedName name="CARD" localSheetId="35">#REF!</definedName>
    <definedName name="CARLIAB" localSheetId="35">#REF!</definedName>
    <definedName name="CATEGORY" localSheetId="35">#REF!</definedName>
    <definedName name="CATEGORYPOV" localSheetId="35">#REF!</definedName>
    <definedName name="CATLIST" localSheetId="35">#REF!</definedName>
    <definedName name="CC_WPX" localSheetId="35">#REF!</definedName>
    <definedName name="CELLPOINTER" localSheetId="35">#REF!</definedName>
    <definedName name="check" localSheetId="35">#REF!</definedName>
    <definedName name="CHIFFRE" localSheetId="35">#REF!</definedName>
    <definedName name="CN_NEW_CARD" localSheetId="35">#REF!</definedName>
    <definedName name="CN_ZONES" localSheetId="35">#REF!</definedName>
    <definedName name="CNP_NEW_CARD" localSheetId="35">#REF!</definedName>
    <definedName name="CNP_ZONES" localSheetId="35">#REF!</definedName>
    <definedName name="COLBUD" localSheetId="35">#REF!</definedName>
    <definedName name="COLBUDSE3" localSheetId="35">#REF!</definedName>
    <definedName name="COMPTE" localSheetId="35">#REF!</definedName>
    <definedName name="Consolidated_Cash_Flow_Statements_after_appropriation_of_net_income____m" localSheetId="35">#REF!</definedName>
    <definedName name="CONSOLIDATED1" localSheetId="35">#REF!</definedName>
    <definedName name="CONSWGT" localSheetId="35">#REF!</definedName>
    <definedName name="CONTDE" localSheetId="35">#REF!</definedName>
    <definedName name="CONTFD" localSheetId="35">#REF!</definedName>
    <definedName name="CONTFE" localSheetId="35">#REF!</definedName>
    <definedName name="CONTPD" localSheetId="35">#REF!</definedName>
    <definedName name="CONTPE" localSheetId="35">#REF!</definedName>
    <definedName name="Contract" localSheetId="35">#REF!</definedName>
    <definedName name="Contract_rates" localSheetId="35">#REF!</definedName>
    <definedName name="Country_kpi_blok" localSheetId="35">#REF!</definedName>
    <definedName name="Country_kpi_blok_EMN" localSheetId="35">#REF!</definedName>
    <definedName name="Country_kpi_EMN" localSheetId="35">#REF!</definedName>
    <definedName name="Country_kpi_margins" localSheetId="35">#REF!</definedName>
    <definedName name="Country_kpi_margins_emn" localSheetId="35">#REF!</definedName>
    <definedName name="Country_kpi_per" localSheetId="35">#REF!</definedName>
    <definedName name="COY" localSheetId="35">#REF!</definedName>
    <definedName name="CRIT" localSheetId="35">#REF!</definedName>
    <definedName name="CROSSCHGEMS" localSheetId="35">#REF!</definedName>
    <definedName name="CROSSCHGEMS1" localSheetId="35">#REF!</definedName>
    <definedName name="CROSSCHGSERO" localSheetId="35">#REF!</definedName>
    <definedName name="CROSSCHGSERO1" localSheetId="35">#REF!</definedName>
    <definedName name="CurrDOXCard" localSheetId="35">#REF!</definedName>
    <definedName name="CURRENT_CARD" localSheetId="35">#REF!</definedName>
    <definedName name="CURRENTYEAR" localSheetId="35">#REF!</definedName>
    <definedName name="___DAT5" localSheetId="35">#REF!</definedName>
    <definedName name="Data2" localSheetId="35">#REF!</definedName>
    <definedName name="Database" localSheetId="35" hidden="1">#REF!</definedName>
    <definedName name="DataEP" localSheetId="35">#REF!</definedName>
    <definedName name="DataNI" localSheetId="35">#REF!</definedName>
    <definedName name="DepotAC" localSheetId="35">#REF!</definedName>
    <definedName name="DepotStA20" localSheetId="35">#REF!</definedName>
    <definedName name="DepotStA6" localSheetId="35">#REF!</definedName>
    <definedName name="DepotSTRoute" localSheetId="35">#REF!</definedName>
    <definedName name="DepotZiek" localSheetId="35">#REF!</definedName>
    <definedName name="DESTCOSTS" localSheetId="35">#REF!</definedName>
    <definedName name="DFAD" localSheetId="35">#REF!</definedName>
    <definedName name="dfd" localSheetId="35">#REF!</definedName>
    <definedName name="dfdf" localSheetId="35">#REF!</definedName>
    <definedName name="DHL" localSheetId="35">#REF!</definedName>
    <definedName name="dhlsd" localSheetId="35">#REF!</definedName>
    <definedName name="DHL分区表" localSheetId="35" hidden="1">#REF!</definedName>
    <definedName name="DIRECTORY" localSheetId="35">#REF!</definedName>
    <definedName name="DIV" localSheetId="35">#REF!</definedName>
    <definedName name="dkjt" localSheetId="35">#REF!</definedName>
    <definedName name="Docs" localSheetId="35">#REF!</definedName>
    <definedName name="DOX" localSheetId="35">#REF!</definedName>
    <definedName name="DOX_Band" localSheetId="35">#REF!</definedName>
    <definedName name="DOX_GRAPHS" localSheetId="35">#REF!</definedName>
    <definedName name="DOX_MMS" localSheetId="35">#REF!</definedName>
    <definedName name="Dox_pivot_table" localSheetId="35">#REF!</definedName>
    <definedName name="DOXACPS" localSheetId="35">#REF!</definedName>
    <definedName name="DOXKGINP" localSheetId="35">#REF!</definedName>
    <definedName name="DTD_0.5_kg" localSheetId="35">#REF!</definedName>
    <definedName name="dte" localSheetId="35">#REF!</definedName>
    <definedName name="dted" localSheetId="35" hidden="1">#REF!</definedName>
    <definedName name="earningsexp99q3" localSheetId="35">#REF!</definedName>
    <definedName name="earningsexp99q3ytd" localSheetId="35">#REF!</definedName>
    <definedName name="earningsexpeur99q3" localSheetId="35">#REF!</definedName>
    <definedName name="earningsexpeur99q3ytd" localSheetId="35">#REF!</definedName>
    <definedName name="earningsexpint99q3" localSheetId="35">#REF!</definedName>
    <definedName name="earningsexpint99q3ytd" localSheetId="35">#REF!</definedName>
    <definedName name="earningslog99q3" localSheetId="35">#REF!</definedName>
    <definedName name="earningslog99q3ytd" localSheetId="35">#REF!</definedName>
    <definedName name="earningsmail99q3" localSheetId="35">#REF!</definedName>
    <definedName name="earningsmail99q3ytd" localSheetId="35">#REF!</definedName>
    <definedName name="EMS" localSheetId="35">#REF!</definedName>
    <definedName name="___EMS1" localSheetId="35">#REF!</definedName>
    <definedName name="___EMS2" localSheetId="35">#REF!</definedName>
    <definedName name="entities" localSheetId="35">#REF!</definedName>
    <definedName name="ENTLIST" localSheetId="35">#REF!</definedName>
    <definedName name="eur" localSheetId="35">#REF!</definedName>
    <definedName name="fas" localSheetId="35" hidden="1">#REF!</definedName>
    <definedName name="fd" localSheetId="35">#REF!</definedName>
    <definedName name="fer" localSheetId="35">#REF!</definedName>
    <definedName name="ff" localSheetId="35">#REF!</definedName>
    <definedName name="FFR" localSheetId="35">#REF!</definedName>
    <definedName name="fgsfg" localSheetId="35">#REF!</definedName>
    <definedName name="fhoaiyfe" localSheetId="35">#REF!</definedName>
    <definedName name="Fid" localSheetId="35">#REF!</definedName>
    <definedName name="FILENAME" localSheetId="35">#REF!</definedName>
    <definedName name="Financial_Data_Actual" localSheetId="35">#REF!</definedName>
    <definedName name="FRT" localSheetId="35">#REF!</definedName>
    <definedName name="GFSDFAG" localSheetId="35">#REF!</definedName>
    <definedName name="GLO" localSheetId="35">#REF!</definedName>
    <definedName name="GLOBAL1" localSheetId="35">#REF!</definedName>
    <definedName name="GLOBAL2" localSheetId="35">#REF!</definedName>
    <definedName name="GOTO_CCC" localSheetId="35">#REF!</definedName>
    <definedName name="GOTO_CCD" localSheetId="35">#REF!</definedName>
    <definedName name="GOTO_CDG" localSheetId="35">#REF!</definedName>
    <definedName name="GOTO_CMC" localSheetId="35">#REF!</definedName>
    <definedName name="GOTO_CRC" localSheetId="35">#REF!</definedName>
    <definedName name="GOTO_CWG" localSheetId="35">#REF!</definedName>
    <definedName name="GOTO_NCC" localSheetId="35">#REF!</definedName>
    <definedName name="GOTO_NCD" localSheetId="35">#REF!</definedName>
    <definedName name="GOTO_NDG" localSheetId="35">#REF!</definedName>
    <definedName name="GOTO_NMC" localSheetId="35">#REF!</definedName>
    <definedName name="GOTO_NRC" localSheetId="35">#REF!</definedName>
    <definedName name="GOTO_PRINTMENU" localSheetId="35">#REF!</definedName>
    <definedName name="HEADCOUNT1" localSheetId="35">#REF!</definedName>
    <definedName name="HEADCOUNT2" localSheetId="35">#REF!</definedName>
    <definedName name="hg" localSheetId="35">#REF!</definedName>
    <definedName name="hhh" localSheetId="35">#REF!</definedName>
    <definedName name="hj" localSheetId="35">#REF!</definedName>
    <definedName name="hkh" localSheetId="35">#REF!</definedName>
    <definedName name="iata_lu" localSheetId="35">#REF!</definedName>
    <definedName name="ie_lu" localSheetId="35">#REF!</definedName>
    <definedName name="iii" localSheetId="35">#REF!</definedName>
    <definedName name="IMP" localSheetId="35">#REF!</definedName>
    <definedName name="IMP30319CONSO" localSheetId="35">#REF!</definedName>
    <definedName name="IMPRESULTDIV" localSheetId="35">#REF!</definedName>
    <definedName name="jjjj" localSheetId="35">#REF!</definedName>
    <definedName name="JK" localSheetId="35">#REF!</definedName>
    <definedName name="kdjkt" localSheetId="35">#REF!</definedName>
    <definedName name="kjfkd" localSheetId="35">#REF!</definedName>
    <definedName name="___KPI1" localSheetId="35">#REF!</definedName>
    <definedName name="___KPI2" localSheetId="35">#REF!</definedName>
    <definedName name="kukuk" localSheetId="35">#REF!</definedName>
    <definedName name="LABEL1" localSheetId="35">#REF!</definedName>
    <definedName name="LABEL2" localSheetId="35">#REF!</definedName>
    <definedName name="LASTMTHYEAR" localSheetId="35">#REF!</definedName>
    <definedName name="LECTEURMONTHLY" localSheetId="35">#REF!</definedName>
    <definedName name="LHANALYSIS" localSheetId="35">#REF!</definedName>
    <definedName name="LIGNEDEBUT" localSheetId="35">#REF!</definedName>
    <definedName name="LIGNEFIN" localSheetId="35">#REF!</definedName>
    <definedName name="LIGNEPL" localSheetId="35">#REF!</definedName>
    <definedName name="LOOKUP" localSheetId="35">#REF!</definedName>
    <definedName name="LR_WPX" localSheetId="35">#REF!</definedName>
    <definedName name="M" localSheetId="35">#REF!</definedName>
    <definedName name="MAILFAST1" localSheetId="35">#REF!</definedName>
    <definedName name="MAILFAST2" localSheetId="35">#REF!</definedName>
    <definedName name="MAINMENU" localSheetId="35">#REF!</definedName>
    <definedName name="MENU" localSheetId="35">#REF!</definedName>
    <definedName name="MF" localSheetId="35">#REF!</definedName>
    <definedName name="MOISBUD" localSheetId="35">#REF!</definedName>
    <definedName name="Months" localSheetId="35">#REF!</definedName>
    <definedName name="MONTHYEAR" localSheetId="35">#REF!</definedName>
    <definedName name="msc_dock" localSheetId="35">#REF!</definedName>
    <definedName name="msc_lu" localSheetId="35">#REF!</definedName>
    <definedName name="N_COLBUDSE3" localSheetId="35">#REF!</definedName>
    <definedName name="N_COSTCARD" localSheetId="35">#REF!</definedName>
    <definedName name="N_COSTDATA" localSheetId="35">#REF!</definedName>
    <definedName name="N_DOXGRAPH" localSheetId="35">#REF!</definedName>
    <definedName name="N_MARGINCARD" localSheetId="35">#REF!</definedName>
    <definedName name="N_RATECARD" localSheetId="35">#REF!</definedName>
    <definedName name="NAT" localSheetId="35">#REF!</definedName>
    <definedName name="NATIONAL1" localSheetId="35">#REF!</definedName>
    <definedName name="NATIONAL2" localSheetId="35">#REF!</definedName>
    <definedName name="NC_WPX" localSheetId="35">#REF!</definedName>
    <definedName name="NETEMS" localSheetId="35">#REF!</definedName>
    <definedName name="NETEMS1" localSheetId="35">#REF!</definedName>
    <definedName name="NETEMS2" localSheetId="35">#REF!</definedName>
    <definedName name="NETEMS3" localSheetId="35">#REF!</definedName>
    <definedName name="NETEMS4" localSheetId="35">#REF!</definedName>
    <definedName name="NEW_CARD" localSheetId="35">#REF!</definedName>
    <definedName name="NLG" localSheetId="35">#REF!</definedName>
    <definedName name="nnnn" localSheetId="35">#REF!</definedName>
    <definedName name="NOMCHAMP" localSheetId="35">#REF!</definedName>
    <definedName name="NONDIV1" localSheetId="35">#REF!</definedName>
    <definedName name="NONDIV2" localSheetId="35">#REF!</definedName>
    <definedName name="NONDIVEMS" localSheetId="35">#REF!</definedName>
    <definedName name="NONDIVFR" localSheetId="35">#REF!</definedName>
    <definedName name="NONDIVSERO" localSheetId="35">#REF!</definedName>
    <definedName name="NZD" localSheetId="35">#REF!</definedName>
    <definedName name="OB_Costs" localSheetId="35">#REF!</definedName>
    <definedName name="OB_DOX" localSheetId="35">#REF!</definedName>
    <definedName name="OB_WPX" localSheetId="35">#REF!</definedName>
    <definedName name="OLDDOXACPS" localSheetId="35">#REF!</definedName>
    <definedName name="OLDWPXACPS" localSheetId="35">#REF!</definedName>
    <definedName name="operexpenses99q3" localSheetId="35">#REF!</definedName>
    <definedName name="outlook" localSheetId="35">#REF!</definedName>
    <definedName name="P_COMPETITORS1" localSheetId="35">#REF!</definedName>
    <definedName name="P_COMPETITORS2" localSheetId="35">#REF!</definedName>
    <definedName name="P_CONTRACT_RATE" localSheetId="35">#REF!</definedName>
    <definedName name="P_CURRENT_CARD" localSheetId="35">#REF!</definedName>
    <definedName name="P_DOX_GRAPHS" localSheetId="35">#REF!</definedName>
    <definedName name="P_NEW_CARD" localSheetId="35">#REF!</definedName>
    <definedName name="P_PRISMDATA" localSheetId="35">#REF!</definedName>
    <definedName name="P_RATE_TABLES" localSheetId="35">#REF!</definedName>
    <definedName name="P_WPX_GRAPHS" localSheetId="35">#REF!</definedName>
    <definedName name="P_ZONES" localSheetId="35">#REF!</definedName>
    <definedName name="Parcels" localSheetId="35">#REF!</definedName>
    <definedName name="PATHCONSWGT" localSheetId="35">#REF!</definedName>
    <definedName name="PDIVISIONS" localSheetId="35">#REF!</definedName>
    <definedName name="PDIVISIONS1" localSheetId="35">#REF!</definedName>
    <definedName name="PERIODVALUE" localSheetId="35">#REF!</definedName>
    <definedName name="PERIODYEAR" localSheetId="35">#REF!</definedName>
    <definedName name="PERLIST" localSheetId="35">#REF!</definedName>
    <definedName name="perSumE" localSheetId="35">#REF!</definedName>
    <definedName name="perSumEbit" localSheetId="35">#REF!</definedName>
    <definedName name="perSumR" localSheetId="35">#REF!</definedName>
    <definedName name="perSumRev" localSheetId="35">#REF!</definedName>
    <definedName name="PNL_MONTH_FFR" localSheetId="35">#REF!</definedName>
    <definedName name="PNL_MONTH_NLG" localSheetId="35">#REF!</definedName>
    <definedName name="PNL_YTD_FFR" localSheetId="35">#REF!</definedName>
    <definedName name="PNL_YTD_NLG" localSheetId="35">#REF!</definedName>
    <definedName name="PPL" localSheetId="35">#REF!</definedName>
    <definedName name="PRINT" localSheetId="35">#REF!</definedName>
    <definedName name="_xlnm.Print_Area" localSheetId="35">#REF!</definedName>
    <definedName name="PRINT_AREA_MI" localSheetId="35">#REF!</definedName>
    <definedName name="PRINT_B" localSheetId="35">#REF!</definedName>
    <definedName name="Print_tariff" localSheetId="35">#REF!</definedName>
    <definedName name="_xlnm.Print_Titles" localSheetId="35" hidden="1">#REF!</definedName>
    <definedName name="PRINT_TITLES_MI" localSheetId="35">#REF!</definedName>
    <definedName name="PRINT1" localSheetId="35">#REF!</definedName>
    <definedName name="PRINT2" localSheetId="35">#REF!</definedName>
    <definedName name="print——b" localSheetId="35">#REF!</definedName>
    <definedName name="PRINTYOY" localSheetId="35">#REF!</definedName>
    <definedName name="PRISM_DATA" localSheetId="35">#REF!</definedName>
    <definedName name="PRISMDATA" localSheetId="35">#REF!</definedName>
    <definedName name="Property" localSheetId="35">#REF!</definedName>
    <definedName name="Proposed_Revenue" localSheetId="35">#REF!</definedName>
    <definedName name="Rate_10" localSheetId="35">#REF!</definedName>
    <definedName name="Rate_20" localSheetId="35">#REF!</definedName>
    <definedName name="Rate_30" localSheetId="35">#REF!</definedName>
    <definedName name="Rate_40" localSheetId="35">#REF!</definedName>
    <definedName name="Rate_50" localSheetId="35">#REF!</definedName>
    <definedName name="RATE_TABLES" localSheetId="35">#REF!</definedName>
    <definedName name="Rates" localSheetId="35">#REF!</definedName>
    <definedName name="Regio_s_Actual" localSheetId="35">#REF!</definedName>
    <definedName name="REGOFFNONDIV" localSheetId="35">#REF!</definedName>
    <definedName name="RESULTATNET" localSheetId="35">#REF!</definedName>
    <definedName name="RESULTATNET1" localSheetId="35">#REF!</definedName>
    <definedName name="REV_MONTH_FFR" localSheetId="35">#REF!</definedName>
    <definedName name="REV_MONTH_NLG" localSheetId="35">#REF!</definedName>
    <definedName name="REV_YTD_FFR" localSheetId="35">#REF!</definedName>
    <definedName name="REV_YTD_NLG" localSheetId="35">#REF!</definedName>
    <definedName name="reverse" localSheetId="35">#REF!,#REF!,#REF!,#REF!,#REF!,#REF!,#REF!,#REF!,#REF!,#REF!,#REF!,#REF!,#REF!,#REF!,#REF!,#REF!,#REF!,#REF!,#REF!,#REF!,#REF!,#REF!</definedName>
    <definedName name="revexp99q3" localSheetId="35">#REF!</definedName>
    <definedName name="revexp99q3ytd" localSheetId="35">#REF!</definedName>
    <definedName name="revexpeur99q3" localSheetId="35">#REF!</definedName>
    <definedName name="revexpeur99q3ytd" localSheetId="35">#REF!</definedName>
    <definedName name="revexpint99q3" localSheetId="35">#REF!</definedName>
    <definedName name="revexpintq399ytd" localSheetId="35">#REF!</definedName>
    <definedName name="revlog99q3" localSheetId="35">#REF!</definedName>
    <definedName name="revlog99q3ytd" localSheetId="35">#REF!</definedName>
    <definedName name="revmail99q3" localSheetId="35">#REF!</definedName>
    <definedName name="revmail99q3ytd" localSheetId="35">#REF!</definedName>
    <definedName name="rgc_lu" localSheetId="35">#REF!</definedName>
    <definedName name="Road" localSheetId="35">#REF!</definedName>
    <definedName name="RR" localSheetId="35">#REF!</definedName>
    <definedName name="RZ_C_CARD" localSheetId="35">#REF!</definedName>
    <definedName name="RZ_N_CARD" localSheetId="35">#REF!</definedName>
    <definedName name="S3APRIL" localSheetId="35">#REF!</definedName>
    <definedName name="S3AUGUST" localSheetId="35">#REF!</definedName>
    <definedName name="S3DECEMBER" localSheetId="35">#REF!</definedName>
    <definedName name="S3FEBRUARY" localSheetId="35">#REF!</definedName>
    <definedName name="S3JANUARY" localSheetId="35">#REF!</definedName>
    <definedName name="S3JULY" localSheetId="35">#REF!</definedName>
    <definedName name="S3JUNE" localSheetId="35">#REF!</definedName>
    <definedName name="S3MARCH" localSheetId="35">#REF!</definedName>
    <definedName name="S3MAY" localSheetId="35">#REF!</definedName>
    <definedName name="S3NOVEMBER" localSheetId="35">#REF!</definedName>
    <definedName name="S3OCTOBER" localSheetId="35">#REF!</definedName>
    <definedName name="S3SEPTEMBER" localSheetId="35">#REF!</definedName>
    <definedName name="SALES" localSheetId="35">#REF!</definedName>
    <definedName name="samson1995" localSheetId="35">#REF!</definedName>
    <definedName name="sdfs" localSheetId="35">#REF!</definedName>
    <definedName name="SEGMENT_1" localSheetId="35">#REF!</definedName>
    <definedName name="SEGMENT_2" localSheetId="35">#REF!</definedName>
    <definedName name="SEGMENT_3" localSheetId="35">#REF!</definedName>
    <definedName name="SEGMENT_4" localSheetId="35">#REF!</definedName>
    <definedName name="SEGMENT_5" localSheetId="35">#REF!</definedName>
    <definedName name="SEGMENT_6" localSheetId="35">#REF!</definedName>
    <definedName name="SEGMENT_7" localSheetId="35">#REF!</definedName>
    <definedName name="SEGMENT_8" localSheetId="35">#REF!</definedName>
    <definedName name="SERO1" localSheetId="35">#REF!</definedName>
    <definedName name="SERO2" localSheetId="35">#REF!</definedName>
    <definedName name="SHIPMENTS" localSheetId="35">#REF!</definedName>
    <definedName name="SPE" localSheetId="35">#REF!</definedName>
    <definedName name="SPECIAL1" localSheetId="35">#REF!</definedName>
    <definedName name="SPECIAL2" localSheetId="35">#REF!</definedName>
    <definedName name="SR_WPX" localSheetId="35">#REF!</definedName>
    <definedName name="supschedule" localSheetId="35">#REF!</definedName>
    <definedName name="TABLE30319CONSO" localSheetId="35">#REF!</definedName>
    <definedName name="TABLE30319DIV" localSheetId="35">#REF!</definedName>
    <definedName name="TAN" localSheetId="35">#REF!</definedName>
    <definedName name="TANAT1" localSheetId="35">#REF!</definedName>
    <definedName name="TANAT2" localSheetId="35">#REF!</definedName>
    <definedName name="Temp3" localSheetId="35">#REF!</definedName>
    <definedName name="TEMPLIST" localSheetId="35">#REF!</definedName>
    <definedName name="TEST0" localSheetId="35">#REF!</definedName>
    <definedName name="TESTKEYS" localSheetId="35">#REF!</definedName>
    <definedName name="TESTVKEY" localSheetId="35">#REF!</definedName>
    <definedName name="tetet" localSheetId="35">#REF!</definedName>
    <definedName name="TOPEMS" localSheetId="35">#REF!</definedName>
    <definedName name="TOPGLOBAL" localSheetId="35">#REF!</definedName>
    <definedName name="TOPHEADCOUNT" localSheetId="35">#REF!</definedName>
    <definedName name="TOPKPI" localSheetId="35">#REF!</definedName>
    <definedName name="TOPMAILFAST" localSheetId="35">#REF!</definedName>
    <definedName name="TOPNATIONAL" localSheetId="35">#REF!</definedName>
    <definedName name="TOPNONDIV" localSheetId="35">#REF!</definedName>
    <definedName name="TOPSPECIAL" localSheetId="35">#REF!</definedName>
    <definedName name="TOPTANAT" localSheetId="35">#REF!</definedName>
    <definedName name="TOPWEF" localSheetId="35">#REF!</definedName>
    <definedName name="TOPXP" localSheetId="35">#REF!</definedName>
    <definedName name="tori" localSheetId="35">#REF!</definedName>
    <definedName name="TRANS_STAT" localSheetId="35">#REF!</definedName>
    <definedName name="TRANS_STAT1" localSheetId="35">#REF!</definedName>
    <definedName name="tre" localSheetId="35">#REF!</definedName>
    <definedName name="TRENDAOUT" localSheetId="35">#REF!</definedName>
    <definedName name="Ttl_contract" localSheetId="35">#REF!</definedName>
    <definedName name="TXTUPLDEMS" localSheetId="35">#REF!</definedName>
    <definedName name="TXTUPLDEMS1" localSheetId="35">#REF!</definedName>
    <definedName name="TXTUPLDTNT" localSheetId="35">#REF!</definedName>
    <definedName name="TXTUPLDTNT1" localSheetId="35">#REF!</definedName>
    <definedName name="UPD" localSheetId="35">#REF!</definedName>
    <definedName name="UPLDCONSO" localSheetId="35">#REF!</definedName>
    <definedName name="UPLDCONSO1" localSheetId="35">#REF!</definedName>
    <definedName name="UPLDFR" localSheetId="35">#REF!</definedName>
    <definedName name="UPLDFRCHR" localSheetId="35">#REF!</definedName>
    <definedName name="UPLDSERO" localSheetId="35">#REF!</definedName>
    <definedName name="UPLOADFILE" localSheetId="35">#REF!</definedName>
    <definedName name="UPLOADFILEEMS" localSheetId="35">#REF!</definedName>
    <definedName name="UPLOADFILETNT" localSheetId="35">#REF!</definedName>
    <definedName name="UPS" localSheetId="35">#REF!</definedName>
    <definedName name="UPS大货价" localSheetId="35">#REF!</definedName>
    <definedName name="USD" localSheetId="35">#REF!</definedName>
    <definedName name="usp" localSheetId="35">#REF!</definedName>
    <definedName name="Valid_Countries" localSheetId="35">#REF!</definedName>
    <definedName name="ValidDepots" localSheetId="35">#REF!</definedName>
    <definedName name="VARANA_COST" localSheetId="35">#REF!</definedName>
    <definedName name="VARANA_DIVC" localSheetId="35">#REF!</definedName>
    <definedName name="VARANA_EMSDC" localSheetId="35">#REF!</definedName>
    <definedName name="VARANA_F_A" localSheetId="35">#REF!</definedName>
    <definedName name="VARANA_LH" localSheetId="35">#REF!</definedName>
    <definedName name="VARANA_M_O" localSheetId="35">#REF!</definedName>
    <definedName name="VARANA_M_O1" localSheetId="35">#REF!</definedName>
    <definedName name="VARANA_OPS" localSheetId="35">#REF!</definedName>
    <definedName name="VARANA_REV" localSheetId="35">#REF!</definedName>
    <definedName name="Vehicle" localSheetId="35">#REF!</definedName>
    <definedName name="week" localSheetId="35">#REF!</definedName>
    <definedName name="___WEF1" localSheetId="35">#REF!</definedName>
    <definedName name="___WEF2" localSheetId="35">#REF!</definedName>
    <definedName name="WPX" localSheetId="35">#REF!</definedName>
    <definedName name="WPX_Band" localSheetId="35">#REF!</definedName>
    <definedName name="WPX_GRAPHS" localSheetId="35">#REF!</definedName>
    <definedName name="WPX_MMS" localSheetId="35">#REF!</definedName>
    <definedName name="WPX_pivot_table" localSheetId="35">#REF!</definedName>
    <definedName name="WPXACPS" localSheetId="35">#REF!</definedName>
    <definedName name="WPXKGINP" localSheetId="35">#REF!</definedName>
    <definedName name="XCHARGE" localSheetId="35">#REF!</definedName>
    <definedName name="XP" localSheetId="35">#REF!</definedName>
    <definedName name="___XP1" localSheetId="35">#REF!</definedName>
    <definedName name="___XP2" localSheetId="35">#REF!</definedName>
    <definedName name="ytdSumE" localSheetId="35">#REF!</definedName>
    <definedName name="ytdSumEbit" localSheetId="35">#REF!</definedName>
    <definedName name="ytdSumR" localSheetId="35">#REF!</definedName>
    <definedName name="ytdSumrev" localSheetId="35">#REF!</definedName>
    <definedName name="Z_Rates" localSheetId="35">#REF!</definedName>
    <definedName name="zone" localSheetId="35">#REF!</definedName>
    <definedName name="Zones" localSheetId="35">#REF!</definedName>
    <definedName name="Zones_Rev" localSheetId="35">#REF!</definedName>
    <definedName name="ZONES1" localSheetId="35">#REF!</definedName>
    <definedName name="ZONES2" localSheetId="35">#REF!</definedName>
    <definedName name="ZPivot_Table" localSheetId="35">#REF!</definedName>
    <definedName name="Ztariff" localSheetId="35">#REF!</definedName>
    <definedName name="备注_____1、以上价格供参考_其中以港币计价为标准_1HKD_1.07RMB" localSheetId="35">#REF!</definedName>
    <definedName name="香港DHL28区分区表" localSheetId="35">#REF!</definedName>
    <definedName name="____DAT5" localSheetId="35">#REF!</definedName>
    <definedName name="____EMS1" localSheetId="35">#REF!</definedName>
    <definedName name="____EMS2" localSheetId="35">#REF!</definedName>
    <definedName name="____KPI1" localSheetId="35">#REF!</definedName>
    <definedName name="____KPI2" localSheetId="35">#REF!</definedName>
    <definedName name="____WEF1" localSheetId="35">#REF!</definedName>
    <definedName name="____WEF2" localSheetId="35">#REF!</definedName>
    <definedName name="____XP1" localSheetId="35">#REF!</definedName>
    <definedName name="____XP2" localSheetId="35">#REF!</definedName>
    <definedName name="_____DAT5" localSheetId="35">#REF!</definedName>
    <definedName name="_____EMS1" localSheetId="35">#REF!</definedName>
    <definedName name="_____EMS2" localSheetId="35">#REF!</definedName>
    <definedName name="_____KPI1" localSheetId="35">#REF!</definedName>
    <definedName name="_____KPI2" localSheetId="35">#REF!</definedName>
    <definedName name="_____WEF1" localSheetId="35">#REF!</definedName>
    <definedName name="_____WEF2" localSheetId="35">#REF!</definedName>
    <definedName name="_____XP1" localSheetId="35">#REF!</definedName>
    <definedName name="_____XP2" localSheetId="35">#REF!</definedName>
    <definedName name="______DAT5" localSheetId="35">#REF!</definedName>
    <definedName name="______EMS1" localSheetId="35">#REF!</definedName>
    <definedName name="______EMS2" localSheetId="35">#REF!</definedName>
    <definedName name="______KPI1" localSheetId="35">#REF!</definedName>
    <definedName name="______KPI2" localSheetId="35">#REF!</definedName>
    <definedName name="______WEF1" localSheetId="35">#REF!</definedName>
    <definedName name="______WEF2" localSheetId="35">#REF!</definedName>
    <definedName name="______XP1" localSheetId="35">#REF!</definedName>
    <definedName name="______XP2" localSheetId="35">#REF!</definedName>
    <definedName name="\0" localSheetId="13">#REF!</definedName>
    <definedName name="\A" localSheetId="13">#REF!</definedName>
    <definedName name="\B" localSheetId="13">#REF!</definedName>
    <definedName name="\C" localSheetId="13">#REF!</definedName>
    <definedName name="\L" localSheetId="13">#REF!</definedName>
    <definedName name="\M" localSheetId="13">#REF!</definedName>
    <definedName name="\P" localSheetId="13">#REF!</definedName>
    <definedName name="\R" localSheetId="13">#REF!</definedName>
    <definedName name="\S" localSheetId="13">#REF!</definedName>
    <definedName name="\W" localSheetId="13">#REF!</definedName>
    <definedName name="\Z" localSheetId="13">#REF!</definedName>
    <definedName name="______AFF1" localSheetId="13">#REF!</definedName>
    <definedName name="______UPD1" localSheetId="13">#REF!</definedName>
    <definedName name="______UPD2" localSheetId="13">#REF!</definedName>
    <definedName name="_____AFF1" localSheetId="13">#REF!</definedName>
    <definedName name="_____UPD1" localSheetId="13">#REF!</definedName>
    <definedName name="_____UPD2" localSheetId="13">#REF!</definedName>
    <definedName name="____AFF1" localSheetId="13">#REF!</definedName>
    <definedName name="____UPD1" localSheetId="13">#REF!</definedName>
    <definedName name="____UPD2" localSheetId="13">#REF!</definedName>
    <definedName name="___AFF1" localSheetId="13">#REF!</definedName>
    <definedName name="___UPD1" localSheetId="13">#REF!</definedName>
    <definedName name="___UPD2" localSheetId="13">#REF!</definedName>
    <definedName name="__AAPR_AVA" localSheetId="13">#REF!</definedName>
    <definedName name="__AAUG_AVA" localSheetId="13">#REF!</definedName>
    <definedName name="__ADEC_AVA" localSheetId="13">#REF!</definedName>
    <definedName name="__AFEB_AVA" localSheetId="13">#REF!</definedName>
    <definedName name="__AFF1" localSheetId="13">#REF!</definedName>
    <definedName name="__AJAN_AVA" localSheetId="13">#REF!</definedName>
    <definedName name="__AJUL_AVA" localSheetId="13">#REF!</definedName>
    <definedName name="__AJUN_AVA" localSheetId="13">#REF!</definedName>
    <definedName name="__AMAR_AVA" localSheetId="13">#REF!</definedName>
    <definedName name="__AMAY_AVA" localSheetId="13">#REF!</definedName>
    <definedName name="__ANOV_AVA" localSheetId="13">#REF!</definedName>
    <definedName name="__AOCT_AVA" localSheetId="13">#REF!</definedName>
    <definedName name="__ASEP_AVA" localSheetId="13">#REF!</definedName>
    <definedName name="__DAT1" localSheetId="13">#REF!</definedName>
    <definedName name="__DAT2" localSheetId="13">#REF!</definedName>
    <definedName name="__DAT3" localSheetId="13">#REF!</definedName>
    <definedName name="__DAT4" localSheetId="13">#REF!</definedName>
    <definedName name="__DAT5" localSheetId="13">#REF!</definedName>
    <definedName name="__DHL2" localSheetId="13">#REF!</definedName>
    <definedName name="__EMS1" localSheetId="13">#REF!</definedName>
    <definedName name="__EMS2" localSheetId="13">#REF!</definedName>
    <definedName name="__KPI1" localSheetId="13">#REF!</definedName>
    <definedName name="__KPI2" localSheetId="13">#REF!</definedName>
    <definedName name="__MRP_YTD_AVA" localSheetId="13">#REF!</definedName>
    <definedName name="__TOTAL_AVA" localSheetId="13">#REF!</definedName>
    <definedName name="__UPD1" localSheetId="13">#REF!</definedName>
    <definedName name="__UPD2" localSheetId="13">#REF!</definedName>
    <definedName name="__WEF1" localSheetId="13">#REF!</definedName>
    <definedName name="__WEF2" localSheetId="13">#REF!</definedName>
    <definedName name="__XP1" localSheetId="13">#REF!</definedName>
    <definedName name="__XP2" localSheetId="13">#REF!</definedName>
    <definedName name="__YAPR_AVA" localSheetId="13">#REF!</definedName>
    <definedName name="__YAUG_AVA" localSheetId="13">#REF!</definedName>
    <definedName name="__YDEC_AVA" localSheetId="13">#REF!</definedName>
    <definedName name="__YFEB_AVA" localSheetId="13">#REF!</definedName>
    <definedName name="__YJAN_AVA" localSheetId="13">#REF!</definedName>
    <definedName name="__YJUL_AVA" localSheetId="13">#REF!</definedName>
    <definedName name="__YJUN_AVA" localSheetId="13">#REF!</definedName>
    <definedName name="__YMAR_AVA" localSheetId="13">#REF!</definedName>
    <definedName name="__YMAY_AVA" localSheetId="13">#REF!</definedName>
    <definedName name="__YNOV_AVA" localSheetId="13">#REF!</definedName>
    <definedName name="__YOCT_AVA" localSheetId="13">#REF!</definedName>
    <definedName name="__YSEP_AVA" localSheetId="13">#REF!</definedName>
    <definedName name="_10_" localSheetId="13">#REF!</definedName>
    <definedName name="_20_" localSheetId="13">#REF!</definedName>
    <definedName name="_30_" localSheetId="13">#REF!</definedName>
    <definedName name="_40_" localSheetId="13">#REF!</definedName>
    <definedName name="_50_" localSheetId="13">#REF!</definedName>
    <definedName name="_AFF1" localSheetId="13">#REF!</definedName>
    <definedName name="_CONTROLE" localSheetId="13">#REF!</definedName>
    <definedName name="_DAT1" localSheetId="13">#REF!</definedName>
    <definedName name="_DAT2" localSheetId="13">#REF!</definedName>
    <definedName name="_DAT3" localSheetId="13">#REF!</definedName>
    <definedName name="_DAT4" localSheetId="13">#REF!</definedName>
    <definedName name="_DAT5" localSheetId="13">#REF!</definedName>
    <definedName name="_DHL2" localSheetId="13">#REF!</definedName>
    <definedName name="_EMS1" localSheetId="13">#REF!</definedName>
    <definedName name="_EMS2" localSheetId="13">#REF!</definedName>
    <definedName name="_Fill" localSheetId="13" hidden="1">#REF!</definedName>
    <definedName name="_FIN" localSheetId="13">#REF!</definedName>
    <definedName name="_IMP30319CONSO" localSheetId="13">#REF!</definedName>
    <definedName name="_IMPRESULTDIV" localSheetId="13">#REF!</definedName>
    <definedName name="_KPI1" localSheetId="13">#REF!</definedName>
    <definedName name="_KPI2" localSheetId="13">#REF!</definedName>
    <definedName name="_MAJBUDGET" localSheetId="13">#REF!</definedName>
    <definedName name="_MAJCROSSCHG" localSheetId="13">#REF!</definedName>
    <definedName name="_MENUIMPORT" localSheetId="13">#REF!</definedName>
    <definedName name="_Sort" localSheetId="13" hidden="1">#REF!</definedName>
    <definedName name="_UPD1" localSheetId="13">#REF!</definedName>
    <definedName name="_UPD2" localSheetId="13">#REF!</definedName>
    <definedName name="_UPLOAD" localSheetId="13">#REF!</definedName>
    <definedName name="_UPLOAD1" localSheetId="13">#REF!</definedName>
    <definedName name="_VERSIONS" localSheetId="13">#REF!</definedName>
    <definedName name="_WEF1" localSheetId="13">#REF!</definedName>
    <definedName name="_WEF2" localSheetId="13">#REF!</definedName>
    <definedName name="_XP1" localSheetId="13">#REF!</definedName>
    <definedName name="_XP2" localSheetId="13">#REF!</definedName>
    <definedName name="A" localSheetId="13">#REF!</definedName>
    <definedName name="aaa" localSheetId="13">#REF!</definedName>
    <definedName name="aaabbb" localSheetId="13">#REF!</definedName>
    <definedName name="AD_WPX" localSheetId="13">#REF!</definedName>
    <definedName name="ALL" localSheetId="13">#REF!</definedName>
    <definedName name="ALLTREND" localSheetId="13">#REF!</definedName>
    <definedName name="AMSBALANCESHEET" localSheetId="13">#REF!</definedName>
    <definedName name="AMSVAR" localSheetId="13">#REF!</definedName>
    <definedName name="AMSVARNLG" localSheetId="13">#REF!</definedName>
    <definedName name="ANALYSIS" localSheetId="13">#REF!</definedName>
    <definedName name="AR" localSheetId="13" hidden="1">#REF!</definedName>
    <definedName name="A价" localSheetId="13">#REF!</definedName>
    <definedName name="backup" localSheetId="13">#REF!</definedName>
    <definedName name="BANALYSIS" localSheetId="13">#REF!</definedName>
    <definedName name="BELLOW1" localSheetId="13">#REF!</definedName>
    <definedName name="BFDG" localSheetId="13">#REF!</definedName>
    <definedName name="BGact2003E" localSheetId="13">#REF!</definedName>
    <definedName name="BGact2003R" localSheetId="13">#REF!</definedName>
    <definedName name="BGbud2003E" localSheetId="13">#REF!</definedName>
    <definedName name="BGbud2003R" localSheetId="13">#REF!</definedName>
    <definedName name="BI" localSheetId="13">#REF!</definedName>
    <definedName name="BM" localSheetId="13">#REF!</definedName>
    <definedName name="BORDERMONTHLY" localSheetId="13">#REF!</definedName>
    <definedName name="BS" localSheetId="13">#REF!</definedName>
    <definedName name="BUDGETFORMAT" localSheetId="13">#REF!</definedName>
    <definedName name="BUDOPSWEFWK" localSheetId="13">#REF!</definedName>
    <definedName name="C_COSTCARD" localSheetId="13">#REF!</definedName>
    <definedName name="C_COSTDATA" localSheetId="13">#REF!</definedName>
    <definedName name="C_DOXGRAPH" localSheetId="13">#REF!</definedName>
    <definedName name="C_MARGINCARD" localSheetId="13">#REF!</definedName>
    <definedName name="C_RATECARD" localSheetId="13">#REF!</definedName>
    <definedName name="CARAR" localSheetId="13">#REF!</definedName>
    <definedName name="CARD" localSheetId="13">#REF!</definedName>
    <definedName name="CARLIAB" localSheetId="13">#REF!</definedName>
    <definedName name="CATEGORY" localSheetId="13">#REF!</definedName>
    <definedName name="CATEGORYPOV" localSheetId="13">#REF!</definedName>
    <definedName name="CATLIST" localSheetId="13">#REF!</definedName>
    <definedName name="CC_WPX" localSheetId="13">#REF!</definedName>
    <definedName name="CELLPOINTER" localSheetId="13">#REF!</definedName>
    <definedName name="check" localSheetId="13">#REF!</definedName>
    <definedName name="CHIFFRE" localSheetId="13">#REF!</definedName>
    <definedName name="CN_NEW_CARD" localSheetId="13">#REF!</definedName>
    <definedName name="CN_ZONES" localSheetId="13">#REF!</definedName>
    <definedName name="CNP_NEW_CARD" localSheetId="13">#REF!</definedName>
    <definedName name="CNP_ZONES" localSheetId="13">#REF!</definedName>
    <definedName name="COLBUD" localSheetId="13">#REF!</definedName>
    <definedName name="COLBUDSE3" localSheetId="13">#REF!</definedName>
    <definedName name="COMPTE" localSheetId="13">#REF!</definedName>
    <definedName name="Consolidated_Cash_Flow_Statements_after_appropriation_of_net_income____m" localSheetId="13">#REF!</definedName>
    <definedName name="CONSOLIDATED1" localSheetId="13">#REF!</definedName>
    <definedName name="CONSWGT" localSheetId="13">#REF!</definedName>
    <definedName name="CONTDE" localSheetId="13">#REF!</definedName>
    <definedName name="CONTFD" localSheetId="13">#REF!</definedName>
    <definedName name="CONTFE" localSheetId="13">#REF!</definedName>
    <definedName name="CONTPD" localSheetId="13">#REF!</definedName>
    <definedName name="CONTPE" localSheetId="13">#REF!</definedName>
    <definedName name="Contract" localSheetId="13">#REF!</definedName>
    <definedName name="Contract_rates" localSheetId="13">#REF!</definedName>
    <definedName name="Country_kpi_blok" localSheetId="13">#REF!</definedName>
    <definedName name="Country_kpi_blok_EMN" localSheetId="13">#REF!</definedName>
    <definedName name="Country_kpi_EMN" localSheetId="13">#REF!</definedName>
    <definedName name="Country_kpi_margins" localSheetId="13">#REF!</definedName>
    <definedName name="Country_kpi_margins_emn" localSheetId="13">#REF!</definedName>
    <definedName name="Country_kpi_per" localSheetId="13">#REF!</definedName>
    <definedName name="COY" localSheetId="13">#REF!</definedName>
    <definedName name="CRIT" localSheetId="13">#REF!</definedName>
    <definedName name="CROSSCHGEMS" localSheetId="13">#REF!</definedName>
    <definedName name="CROSSCHGEMS1" localSheetId="13">#REF!</definedName>
    <definedName name="CROSSCHGSERO" localSheetId="13">#REF!</definedName>
    <definedName name="CROSSCHGSERO1" localSheetId="13">#REF!</definedName>
    <definedName name="CurrDOXCard" localSheetId="13">#REF!</definedName>
    <definedName name="CURRENT_CARD" localSheetId="13">#REF!</definedName>
    <definedName name="CURRENTYEAR" localSheetId="13">#REF!</definedName>
    <definedName name="___DAT5" localSheetId="13">#REF!</definedName>
    <definedName name="Data2" localSheetId="13">#REF!</definedName>
    <definedName name="Database" localSheetId="13" hidden="1">#REF!</definedName>
    <definedName name="DataEP" localSheetId="13">#REF!</definedName>
    <definedName name="DataNI" localSheetId="13">#REF!</definedName>
    <definedName name="DepotAC" localSheetId="13">#REF!</definedName>
    <definedName name="DepotStA20" localSheetId="13">#REF!</definedName>
    <definedName name="DepotStA6" localSheetId="13">#REF!</definedName>
    <definedName name="DepotSTRoute" localSheetId="13">#REF!</definedName>
    <definedName name="DepotZiek" localSheetId="13">#REF!</definedName>
    <definedName name="DESTCOSTS" localSheetId="13">#REF!</definedName>
    <definedName name="DFAD" localSheetId="13">#REF!</definedName>
    <definedName name="dfd" localSheetId="13">#REF!</definedName>
    <definedName name="dfdf" localSheetId="13">#REF!</definedName>
    <definedName name="DHL" localSheetId="13">#REF!</definedName>
    <definedName name="dhlsd" localSheetId="13">#REF!</definedName>
    <definedName name="DHL分区表" localSheetId="13" hidden="1">#REF!</definedName>
    <definedName name="DIRECTORY" localSheetId="13">#REF!</definedName>
    <definedName name="DIV" localSheetId="13">#REF!</definedName>
    <definedName name="dkjt" localSheetId="13">#REF!</definedName>
    <definedName name="Docs" localSheetId="13">#REF!</definedName>
    <definedName name="DOX" localSheetId="13">#REF!</definedName>
    <definedName name="DOX_Band" localSheetId="13">#REF!</definedName>
    <definedName name="DOX_GRAPHS" localSheetId="13">#REF!</definedName>
    <definedName name="DOX_MMS" localSheetId="13">#REF!</definedName>
    <definedName name="Dox_pivot_table" localSheetId="13">#REF!</definedName>
    <definedName name="DOXACPS" localSheetId="13">#REF!</definedName>
    <definedName name="DOXKGINP" localSheetId="13">#REF!</definedName>
    <definedName name="DTD_0.5_kg" localSheetId="13">#REF!</definedName>
    <definedName name="dte" localSheetId="13">#REF!</definedName>
    <definedName name="dted" localSheetId="13" hidden="1">#REF!</definedName>
    <definedName name="earningsexp99q3" localSheetId="13">#REF!</definedName>
    <definedName name="earningsexp99q3ytd" localSheetId="13">#REF!</definedName>
    <definedName name="earningsexpeur99q3" localSheetId="13">#REF!</definedName>
    <definedName name="earningsexpeur99q3ytd" localSheetId="13">#REF!</definedName>
    <definedName name="earningsexpint99q3" localSheetId="13">#REF!</definedName>
    <definedName name="earningsexpint99q3ytd" localSheetId="13">#REF!</definedName>
    <definedName name="earningslog99q3" localSheetId="13">#REF!</definedName>
    <definedName name="earningslog99q3ytd" localSheetId="13">#REF!</definedName>
    <definedName name="earningsmail99q3" localSheetId="13">#REF!</definedName>
    <definedName name="earningsmail99q3ytd" localSheetId="13">#REF!</definedName>
    <definedName name="EMS" localSheetId="13">#REF!</definedName>
    <definedName name="___EMS1" localSheetId="13">#REF!</definedName>
    <definedName name="___EMS2" localSheetId="13">#REF!</definedName>
    <definedName name="entities" localSheetId="13">#REF!</definedName>
    <definedName name="ENTLIST" localSheetId="13">#REF!</definedName>
    <definedName name="eur" localSheetId="13">#REF!</definedName>
    <definedName name="fas" localSheetId="13" hidden="1">#REF!</definedName>
    <definedName name="fd" localSheetId="13">#REF!</definedName>
    <definedName name="fer" localSheetId="13">#REF!</definedName>
    <definedName name="ff" localSheetId="13">#REF!</definedName>
    <definedName name="FFR" localSheetId="13">#REF!</definedName>
    <definedName name="fgsfg" localSheetId="13">#REF!</definedName>
    <definedName name="fhoaiyfe" localSheetId="13">#REF!</definedName>
    <definedName name="Fid" localSheetId="13">#REF!</definedName>
    <definedName name="FILENAME" localSheetId="13">#REF!</definedName>
    <definedName name="Financial_Data_Actual" localSheetId="13">#REF!</definedName>
    <definedName name="FRT" localSheetId="13">#REF!</definedName>
    <definedName name="GFSDFAG" localSheetId="13">#REF!</definedName>
    <definedName name="GLO" localSheetId="13">#REF!</definedName>
    <definedName name="GLOBAL1" localSheetId="13">#REF!</definedName>
    <definedName name="GLOBAL2" localSheetId="13">#REF!</definedName>
    <definedName name="GOTO_CCC" localSheetId="13">#REF!</definedName>
    <definedName name="GOTO_CCD" localSheetId="13">#REF!</definedName>
    <definedName name="GOTO_CDG" localSheetId="13">#REF!</definedName>
    <definedName name="GOTO_CMC" localSheetId="13">#REF!</definedName>
    <definedName name="GOTO_CRC" localSheetId="13">#REF!</definedName>
    <definedName name="GOTO_CWG" localSheetId="13">#REF!</definedName>
    <definedName name="GOTO_NCC" localSheetId="13">#REF!</definedName>
    <definedName name="GOTO_NCD" localSheetId="13">#REF!</definedName>
    <definedName name="GOTO_NDG" localSheetId="13">#REF!</definedName>
    <definedName name="GOTO_NMC" localSheetId="13">#REF!</definedName>
    <definedName name="GOTO_NRC" localSheetId="13">#REF!</definedName>
    <definedName name="GOTO_PRINTMENU" localSheetId="13">#REF!</definedName>
    <definedName name="HEADCOUNT1" localSheetId="13">#REF!</definedName>
    <definedName name="HEADCOUNT2" localSheetId="13">#REF!</definedName>
    <definedName name="hg" localSheetId="13">#REF!</definedName>
    <definedName name="hhh" localSheetId="13">#REF!</definedName>
    <definedName name="hj" localSheetId="13">#REF!</definedName>
    <definedName name="hkh" localSheetId="13">#REF!</definedName>
    <definedName name="iata_lu" localSheetId="13">#REF!</definedName>
    <definedName name="ie_lu" localSheetId="13">#REF!</definedName>
    <definedName name="iii" localSheetId="13">#REF!</definedName>
    <definedName name="IMP" localSheetId="13">#REF!</definedName>
    <definedName name="IMP30319CONSO" localSheetId="13">#REF!</definedName>
    <definedName name="IMPRESULTDIV" localSheetId="13">#REF!</definedName>
    <definedName name="jjjj" localSheetId="13">#REF!</definedName>
    <definedName name="JK" localSheetId="13">#REF!</definedName>
    <definedName name="kdjkt" localSheetId="13">#REF!</definedName>
    <definedName name="kjfkd" localSheetId="13">#REF!</definedName>
    <definedName name="___KPI1" localSheetId="13">#REF!</definedName>
    <definedName name="___KPI2" localSheetId="13">#REF!</definedName>
    <definedName name="kukuk" localSheetId="13">#REF!</definedName>
    <definedName name="LABEL1" localSheetId="13">#REF!</definedName>
    <definedName name="LABEL2" localSheetId="13">#REF!</definedName>
    <definedName name="LASTMTHYEAR" localSheetId="13">#REF!</definedName>
    <definedName name="LECTEURMONTHLY" localSheetId="13">#REF!</definedName>
    <definedName name="LHANALYSIS" localSheetId="13">#REF!</definedName>
    <definedName name="LIGNEDEBUT" localSheetId="13">#REF!</definedName>
    <definedName name="LIGNEFIN" localSheetId="13">#REF!</definedName>
    <definedName name="LIGNEPL" localSheetId="13">#REF!</definedName>
    <definedName name="LOOKUP" localSheetId="13">#REF!</definedName>
    <definedName name="LR_WPX" localSheetId="13">#REF!</definedName>
    <definedName name="M" localSheetId="13">#REF!</definedName>
    <definedName name="MAILFAST1" localSheetId="13">#REF!</definedName>
    <definedName name="MAILFAST2" localSheetId="13">#REF!</definedName>
    <definedName name="MAINMENU" localSheetId="13">#REF!</definedName>
    <definedName name="MENU" localSheetId="13">#REF!</definedName>
    <definedName name="MF" localSheetId="13">#REF!</definedName>
    <definedName name="MOISBUD" localSheetId="13">#REF!</definedName>
    <definedName name="Months" localSheetId="13">#REF!</definedName>
    <definedName name="MONTHYEAR" localSheetId="13">#REF!</definedName>
    <definedName name="msc_dock" localSheetId="13">#REF!</definedName>
    <definedName name="msc_lu" localSheetId="13">#REF!</definedName>
    <definedName name="N_COLBUDSE3" localSheetId="13">#REF!</definedName>
    <definedName name="N_COSTCARD" localSheetId="13">#REF!</definedName>
    <definedName name="N_COSTDATA" localSheetId="13">#REF!</definedName>
    <definedName name="N_DOXGRAPH" localSheetId="13">#REF!</definedName>
    <definedName name="N_MARGINCARD" localSheetId="13">#REF!</definedName>
    <definedName name="N_RATECARD" localSheetId="13">#REF!</definedName>
    <definedName name="NAT" localSheetId="13">#REF!</definedName>
    <definedName name="NATIONAL1" localSheetId="13">#REF!</definedName>
    <definedName name="NATIONAL2" localSheetId="13">#REF!</definedName>
    <definedName name="NC_WPX" localSheetId="13">#REF!</definedName>
    <definedName name="NETEMS" localSheetId="13">#REF!</definedName>
    <definedName name="NETEMS1" localSheetId="13">#REF!</definedName>
    <definedName name="NETEMS2" localSheetId="13">#REF!</definedName>
    <definedName name="NETEMS3" localSheetId="13">#REF!</definedName>
    <definedName name="NETEMS4" localSheetId="13">#REF!</definedName>
    <definedName name="NEW_CARD" localSheetId="13">#REF!</definedName>
    <definedName name="NLG" localSheetId="13">#REF!</definedName>
    <definedName name="nnnn" localSheetId="13">#REF!</definedName>
    <definedName name="NOMCHAMP" localSheetId="13">#REF!</definedName>
    <definedName name="NONDIV1" localSheetId="13">#REF!</definedName>
    <definedName name="NONDIV2" localSheetId="13">#REF!</definedName>
    <definedName name="NONDIVEMS" localSheetId="13">#REF!</definedName>
    <definedName name="NONDIVFR" localSheetId="13">#REF!</definedName>
    <definedName name="NONDIVSERO" localSheetId="13">#REF!</definedName>
    <definedName name="NZD" localSheetId="13">#REF!</definedName>
    <definedName name="OB_Costs" localSheetId="13">#REF!</definedName>
    <definedName name="OB_DOX" localSheetId="13">#REF!</definedName>
    <definedName name="OB_WPX" localSheetId="13">#REF!</definedName>
    <definedName name="OLDDOXACPS" localSheetId="13">#REF!</definedName>
    <definedName name="OLDWPXACPS" localSheetId="13">#REF!</definedName>
    <definedName name="operexpenses99q3" localSheetId="13">#REF!</definedName>
    <definedName name="outlook" localSheetId="13">#REF!</definedName>
    <definedName name="P_COMPETITORS1" localSheetId="13">#REF!</definedName>
    <definedName name="P_COMPETITORS2" localSheetId="13">#REF!</definedName>
    <definedName name="P_CONTRACT_RATE" localSheetId="13">#REF!</definedName>
    <definedName name="P_CURRENT_CARD" localSheetId="13">#REF!</definedName>
    <definedName name="P_DOX_GRAPHS" localSheetId="13">#REF!</definedName>
    <definedName name="P_NEW_CARD" localSheetId="13">#REF!</definedName>
    <definedName name="P_PRISMDATA" localSheetId="13">#REF!</definedName>
    <definedName name="P_RATE_TABLES" localSheetId="13">#REF!</definedName>
    <definedName name="P_WPX_GRAPHS" localSheetId="13">#REF!</definedName>
    <definedName name="P_ZONES" localSheetId="13">#REF!</definedName>
    <definedName name="Parcels" localSheetId="13">#REF!</definedName>
    <definedName name="PATHCONSWGT" localSheetId="13">#REF!</definedName>
    <definedName name="PDIVISIONS" localSheetId="13">#REF!</definedName>
    <definedName name="PDIVISIONS1" localSheetId="13">#REF!</definedName>
    <definedName name="PERIODVALUE" localSheetId="13">#REF!</definedName>
    <definedName name="PERIODYEAR" localSheetId="13">#REF!</definedName>
    <definedName name="PERLIST" localSheetId="13">#REF!</definedName>
    <definedName name="perSumE" localSheetId="13">#REF!</definedName>
    <definedName name="perSumEbit" localSheetId="13">#REF!</definedName>
    <definedName name="perSumR" localSheetId="13">#REF!</definedName>
    <definedName name="perSumRev" localSheetId="13">#REF!</definedName>
    <definedName name="PNL_MONTH_FFR" localSheetId="13">#REF!</definedName>
    <definedName name="PNL_MONTH_NLG" localSheetId="13">#REF!</definedName>
    <definedName name="PNL_YTD_FFR" localSheetId="13">#REF!</definedName>
    <definedName name="PNL_YTD_NLG" localSheetId="13">#REF!</definedName>
    <definedName name="PPL" localSheetId="13">#REF!</definedName>
    <definedName name="PRINT" localSheetId="13">#REF!</definedName>
    <definedName name="_xlnm.Print_Area" localSheetId="13">#REF!</definedName>
    <definedName name="PRINT_AREA_MI" localSheetId="13">#REF!</definedName>
    <definedName name="PRINT_B" localSheetId="13">#REF!</definedName>
    <definedName name="Print_tariff" localSheetId="13">#REF!</definedName>
    <definedName name="_xlnm.Print_Titles" localSheetId="13" hidden="1">#REF!</definedName>
    <definedName name="PRINT_TITLES_MI" localSheetId="13">#REF!</definedName>
    <definedName name="PRINT1" localSheetId="13">#REF!</definedName>
    <definedName name="PRINT2" localSheetId="13">#REF!</definedName>
    <definedName name="print——b" localSheetId="13">#REF!</definedName>
    <definedName name="PRINTYOY" localSheetId="13">#REF!</definedName>
    <definedName name="PRISM_DATA" localSheetId="13">#REF!</definedName>
    <definedName name="PRISMDATA" localSheetId="13">#REF!</definedName>
    <definedName name="Property" localSheetId="13">#REF!</definedName>
    <definedName name="Proposed_Revenue" localSheetId="13">#REF!</definedName>
    <definedName name="Rate_10" localSheetId="13">#REF!</definedName>
    <definedName name="Rate_20" localSheetId="13">#REF!</definedName>
    <definedName name="Rate_30" localSheetId="13">#REF!</definedName>
    <definedName name="Rate_40" localSheetId="13">#REF!</definedName>
    <definedName name="Rate_50" localSheetId="13">#REF!</definedName>
    <definedName name="RATE_TABLES" localSheetId="13">#REF!</definedName>
    <definedName name="Rates" localSheetId="13">#REF!</definedName>
    <definedName name="Regio_s_Actual" localSheetId="13">#REF!</definedName>
    <definedName name="REGOFFNONDIV" localSheetId="13">#REF!</definedName>
    <definedName name="RESULTATNET" localSheetId="13">#REF!</definedName>
    <definedName name="RESULTATNET1" localSheetId="13">#REF!</definedName>
    <definedName name="REV_MONTH_FFR" localSheetId="13">#REF!</definedName>
    <definedName name="REV_MONTH_NLG" localSheetId="13">#REF!</definedName>
    <definedName name="REV_YTD_FFR" localSheetId="13">#REF!</definedName>
    <definedName name="REV_YTD_NLG" localSheetId="13">#REF!</definedName>
    <definedName name="reverse" localSheetId="13">#REF!,#REF!,#REF!,#REF!,#REF!,#REF!,#REF!,#REF!,#REF!,#REF!,#REF!,#REF!,#REF!,#REF!,#REF!,#REF!,#REF!,#REF!,#REF!,#REF!,#REF!,#REF!</definedName>
    <definedName name="revexp99q3" localSheetId="13">#REF!</definedName>
    <definedName name="revexp99q3ytd" localSheetId="13">#REF!</definedName>
    <definedName name="revexpeur99q3" localSheetId="13">#REF!</definedName>
    <definedName name="revexpeur99q3ytd" localSheetId="13">#REF!</definedName>
    <definedName name="revexpint99q3" localSheetId="13">#REF!</definedName>
    <definedName name="revexpintq399ytd" localSheetId="13">#REF!</definedName>
    <definedName name="revlog99q3" localSheetId="13">#REF!</definedName>
    <definedName name="revlog99q3ytd" localSheetId="13">#REF!</definedName>
    <definedName name="revmail99q3" localSheetId="13">#REF!</definedName>
    <definedName name="revmail99q3ytd" localSheetId="13">#REF!</definedName>
    <definedName name="rgc_lu" localSheetId="13">#REF!</definedName>
    <definedName name="Road" localSheetId="13">#REF!</definedName>
    <definedName name="RR" localSheetId="13">#REF!</definedName>
    <definedName name="RZ_C_CARD" localSheetId="13">#REF!</definedName>
    <definedName name="RZ_N_CARD" localSheetId="13">#REF!</definedName>
    <definedName name="S3APRIL" localSheetId="13">#REF!</definedName>
    <definedName name="S3AUGUST" localSheetId="13">#REF!</definedName>
    <definedName name="S3DECEMBER" localSheetId="13">#REF!</definedName>
    <definedName name="S3FEBRUARY" localSheetId="13">#REF!</definedName>
    <definedName name="S3JANUARY" localSheetId="13">#REF!</definedName>
    <definedName name="S3JULY" localSheetId="13">#REF!</definedName>
    <definedName name="S3JUNE" localSheetId="13">#REF!</definedName>
    <definedName name="S3MARCH" localSheetId="13">#REF!</definedName>
    <definedName name="S3MAY" localSheetId="13">#REF!</definedName>
    <definedName name="S3NOVEMBER" localSheetId="13">#REF!</definedName>
    <definedName name="S3OCTOBER" localSheetId="13">#REF!</definedName>
    <definedName name="S3SEPTEMBER" localSheetId="13">#REF!</definedName>
    <definedName name="SALES" localSheetId="13">#REF!</definedName>
    <definedName name="samson1995" localSheetId="13">#REF!</definedName>
    <definedName name="sdfs" localSheetId="13">#REF!</definedName>
    <definedName name="SEGMENT_1" localSheetId="13">#REF!</definedName>
    <definedName name="SEGMENT_2" localSheetId="13">#REF!</definedName>
    <definedName name="SEGMENT_3" localSheetId="13">#REF!</definedName>
    <definedName name="SEGMENT_4" localSheetId="13">#REF!</definedName>
    <definedName name="SEGMENT_5" localSheetId="13">#REF!</definedName>
    <definedName name="SEGMENT_6" localSheetId="13">#REF!</definedName>
    <definedName name="SEGMENT_7" localSheetId="13">#REF!</definedName>
    <definedName name="SEGMENT_8" localSheetId="13">#REF!</definedName>
    <definedName name="SERO1" localSheetId="13">#REF!</definedName>
    <definedName name="SERO2" localSheetId="13">#REF!</definedName>
    <definedName name="SHIPMENTS" localSheetId="13">#REF!</definedName>
    <definedName name="SPE" localSheetId="13">#REF!</definedName>
    <definedName name="SPECIAL1" localSheetId="13">#REF!</definedName>
    <definedName name="SPECIAL2" localSheetId="13">#REF!</definedName>
    <definedName name="SR_WPX" localSheetId="13">#REF!</definedName>
    <definedName name="supschedule" localSheetId="13">#REF!</definedName>
    <definedName name="TABLE30319CONSO" localSheetId="13">#REF!</definedName>
    <definedName name="TABLE30319DIV" localSheetId="13">#REF!</definedName>
    <definedName name="TAN" localSheetId="13">#REF!</definedName>
    <definedName name="TANAT1" localSheetId="13">#REF!</definedName>
    <definedName name="TANAT2" localSheetId="13">#REF!</definedName>
    <definedName name="Temp3" localSheetId="13">#REF!</definedName>
    <definedName name="TEMPLIST" localSheetId="13">#REF!</definedName>
    <definedName name="TEST0" localSheetId="13">#REF!</definedName>
    <definedName name="TESTKEYS" localSheetId="13">#REF!</definedName>
    <definedName name="TESTVKEY" localSheetId="13">#REF!</definedName>
    <definedName name="tetet" localSheetId="13">#REF!</definedName>
    <definedName name="TOPEMS" localSheetId="13">#REF!</definedName>
    <definedName name="TOPGLOBAL" localSheetId="13">#REF!</definedName>
    <definedName name="TOPHEADCOUNT" localSheetId="13">#REF!</definedName>
    <definedName name="TOPKPI" localSheetId="13">#REF!</definedName>
    <definedName name="TOPMAILFAST" localSheetId="13">#REF!</definedName>
    <definedName name="TOPNATIONAL" localSheetId="13">#REF!</definedName>
    <definedName name="TOPNONDIV" localSheetId="13">#REF!</definedName>
    <definedName name="TOPSPECIAL" localSheetId="13">#REF!</definedName>
    <definedName name="TOPTANAT" localSheetId="13">#REF!</definedName>
    <definedName name="TOPWEF" localSheetId="13">#REF!</definedName>
    <definedName name="TOPXP" localSheetId="13">#REF!</definedName>
    <definedName name="tori" localSheetId="13">#REF!</definedName>
    <definedName name="TRANS_STAT" localSheetId="13">#REF!</definedName>
    <definedName name="TRANS_STAT1" localSheetId="13">#REF!</definedName>
    <definedName name="tre" localSheetId="13">#REF!</definedName>
    <definedName name="TRENDAOUT" localSheetId="13">#REF!</definedName>
    <definedName name="Ttl_contract" localSheetId="13">#REF!</definedName>
    <definedName name="TXTUPLDEMS" localSheetId="13">#REF!</definedName>
    <definedName name="TXTUPLDEMS1" localSheetId="13">#REF!</definedName>
    <definedName name="TXTUPLDTNT" localSheetId="13">#REF!</definedName>
    <definedName name="TXTUPLDTNT1" localSheetId="13">#REF!</definedName>
    <definedName name="UPD" localSheetId="13">#REF!</definedName>
    <definedName name="UPLDCONSO" localSheetId="13">#REF!</definedName>
    <definedName name="UPLDCONSO1" localSheetId="13">#REF!</definedName>
    <definedName name="UPLDFR" localSheetId="13">#REF!</definedName>
    <definedName name="UPLDFRCHR" localSheetId="13">#REF!</definedName>
    <definedName name="UPLDSERO" localSheetId="13">#REF!</definedName>
    <definedName name="UPLOADFILE" localSheetId="13">#REF!</definedName>
    <definedName name="UPLOADFILEEMS" localSheetId="13">#REF!</definedName>
    <definedName name="UPLOADFILETNT" localSheetId="13">#REF!</definedName>
    <definedName name="UPS" localSheetId="13">#REF!</definedName>
    <definedName name="UPS大货价" localSheetId="13">#REF!</definedName>
    <definedName name="USD" localSheetId="13">#REF!</definedName>
    <definedName name="usp" localSheetId="13">#REF!</definedName>
    <definedName name="Valid_Countries" localSheetId="13">#REF!</definedName>
    <definedName name="ValidDepots" localSheetId="13">#REF!</definedName>
    <definedName name="VARANA_COST" localSheetId="13">#REF!</definedName>
    <definedName name="VARANA_DIVC" localSheetId="13">#REF!</definedName>
    <definedName name="VARANA_EMSDC" localSheetId="13">#REF!</definedName>
    <definedName name="VARANA_F_A" localSheetId="13">#REF!</definedName>
    <definedName name="VARANA_LH" localSheetId="13">#REF!</definedName>
    <definedName name="VARANA_M_O" localSheetId="13">#REF!</definedName>
    <definedName name="VARANA_M_O1" localSheetId="13">#REF!</definedName>
    <definedName name="VARANA_OPS" localSheetId="13">#REF!</definedName>
    <definedName name="VARANA_REV" localSheetId="13">#REF!</definedName>
    <definedName name="Vehicle" localSheetId="13">#REF!</definedName>
    <definedName name="week" localSheetId="13">#REF!</definedName>
    <definedName name="___WEF1" localSheetId="13">#REF!</definedName>
    <definedName name="___WEF2" localSheetId="13">#REF!</definedName>
    <definedName name="WPX" localSheetId="13">#REF!</definedName>
    <definedName name="WPX_Band" localSheetId="13">#REF!</definedName>
    <definedName name="WPX_GRAPHS" localSheetId="13">#REF!</definedName>
    <definedName name="WPX_MMS" localSheetId="13">#REF!</definedName>
    <definedName name="WPX_pivot_table" localSheetId="13">#REF!</definedName>
    <definedName name="WPXACPS" localSheetId="13">#REF!</definedName>
    <definedName name="WPXKGINP" localSheetId="13">#REF!</definedName>
    <definedName name="XCHARGE" localSheetId="13">#REF!</definedName>
    <definedName name="XP" localSheetId="13">#REF!</definedName>
    <definedName name="___XP1" localSheetId="13">#REF!</definedName>
    <definedName name="___XP2" localSheetId="13">#REF!</definedName>
    <definedName name="ytdSumE" localSheetId="13">#REF!</definedName>
    <definedName name="ytdSumEbit" localSheetId="13">#REF!</definedName>
    <definedName name="ytdSumR" localSheetId="13">#REF!</definedName>
    <definedName name="ytdSumrev" localSheetId="13">#REF!</definedName>
    <definedName name="Z_Rates" localSheetId="13">#REF!</definedName>
    <definedName name="zone" localSheetId="13">#REF!</definedName>
    <definedName name="Zones" localSheetId="13">#REF!</definedName>
    <definedName name="Zones_Rev" localSheetId="13">#REF!</definedName>
    <definedName name="ZONES1" localSheetId="13">#REF!</definedName>
    <definedName name="ZONES2" localSheetId="13">#REF!</definedName>
    <definedName name="ZPivot_Table" localSheetId="13">#REF!</definedName>
    <definedName name="Ztariff" localSheetId="13">#REF!</definedName>
    <definedName name="备注_____1、以上价格供参考_其中以港币计价为标准_1HKD_1.07RMB" localSheetId="13">#REF!</definedName>
    <definedName name="香港DHL28区分区表" localSheetId="13">#REF!</definedName>
    <definedName name="____DAT5" localSheetId="13">#REF!</definedName>
    <definedName name="____EMS1" localSheetId="13">#REF!</definedName>
    <definedName name="____EMS2" localSheetId="13">#REF!</definedName>
    <definedName name="____KPI1" localSheetId="13">#REF!</definedName>
    <definedName name="____KPI2" localSheetId="13">#REF!</definedName>
    <definedName name="____WEF1" localSheetId="13">#REF!</definedName>
    <definedName name="____WEF2" localSheetId="13">#REF!</definedName>
    <definedName name="____XP1" localSheetId="13">#REF!</definedName>
    <definedName name="____XP2" localSheetId="13">#REF!</definedName>
    <definedName name="_____DAT5" localSheetId="13">#REF!</definedName>
    <definedName name="_____EMS1" localSheetId="13">#REF!</definedName>
    <definedName name="_____EMS2" localSheetId="13">#REF!</definedName>
    <definedName name="_____KPI1" localSheetId="13">#REF!</definedName>
    <definedName name="_____KPI2" localSheetId="13">#REF!</definedName>
    <definedName name="_____WEF1" localSheetId="13">#REF!</definedName>
    <definedName name="_____WEF2" localSheetId="13">#REF!</definedName>
    <definedName name="_____XP1" localSheetId="13">#REF!</definedName>
    <definedName name="_____XP2" localSheetId="13">#REF!</definedName>
    <definedName name="______DAT5" localSheetId="13">#REF!</definedName>
    <definedName name="______EMS1" localSheetId="13">#REF!</definedName>
    <definedName name="______EMS2" localSheetId="13">#REF!</definedName>
    <definedName name="______KPI1" localSheetId="13">#REF!</definedName>
    <definedName name="______KPI2" localSheetId="13">#REF!</definedName>
    <definedName name="______WEF1" localSheetId="13">#REF!</definedName>
    <definedName name="______WEF2" localSheetId="13">#REF!</definedName>
    <definedName name="______XP1" localSheetId="13">#REF!</definedName>
    <definedName name="______XP2" localSheetId="13">#REF!</definedName>
    <definedName name="\0" localSheetId="16">#REF!</definedName>
    <definedName name="\A" localSheetId="16">#REF!</definedName>
    <definedName name="\B" localSheetId="16">#REF!</definedName>
    <definedName name="\C" localSheetId="16">#REF!</definedName>
    <definedName name="\L" localSheetId="16">#REF!</definedName>
    <definedName name="\M" localSheetId="16">#REF!</definedName>
    <definedName name="\P" localSheetId="16">#REF!</definedName>
    <definedName name="\R" localSheetId="16">#REF!</definedName>
    <definedName name="\S" localSheetId="16">#REF!</definedName>
    <definedName name="\W" localSheetId="16">#REF!</definedName>
    <definedName name="\Z" localSheetId="16">#REF!</definedName>
    <definedName name="______AFF1" localSheetId="16">#REF!</definedName>
    <definedName name="______UPD1" localSheetId="16">#REF!</definedName>
    <definedName name="______UPD2" localSheetId="16">#REF!</definedName>
    <definedName name="_____AFF1" localSheetId="16">#REF!</definedName>
    <definedName name="_____UPD1" localSheetId="16">#REF!</definedName>
    <definedName name="_____UPD2" localSheetId="16">#REF!</definedName>
    <definedName name="____AFF1" localSheetId="16">#REF!</definedName>
    <definedName name="____UPD1" localSheetId="16">#REF!</definedName>
    <definedName name="____UPD2" localSheetId="16">#REF!</definedName>
    <definedName name="___AFF1" localSheetId="16">#REF!</definedName>
    <definedName name="___UPD1" localSheetId="16">#REF!</definedName>
    <definedName name="___UPD2" localSheetId="16">#REF!</definedName>
    <definedName name="__AAPR_AVA" localSheetId="16">#REF!</definedName>
    <definedName name="__AAUG_AVA" localSheetId="16">#REF!</definedName>
    <definedName name="__ADEC_AVA" localSheetId="16">#REF!</definedName>
    <definedName name="__AFEB_AVA" localSheetId="16">#REF!</definedName>
    <definedName name="__AFF1" localSheetId="16">#REF!</definedName>
    <definedName name="__AJAN_AVA" localSheetId="16">#REF!</definedName>
    <definedName name="__AJUL_AVA" localSheetId="16">#REF!</definedName>
    <definedName name="__AJUN_AVA" localSheetId="16">#REF!</definedName>
    <definedName name="__AMAR_AVA" localSheetId="16">#REF!</definedName>
    <definedName name="__AMAY_AVA" localSheetId="16">#REF!</definedName>
    <definedName name="__ANOV_AVA" localSheetId="16">#REF!</definedName>
    <definedName name="__AOCT_AVA" localSheetId="16">#REF!</definedName>
    <definedName name="__ASEP_AVA" localSheetId="16">#REF!</definedName>
    <definedName name="__DAT1" localSheetId="16">#REF!</definedName>
    <definedName name="__DAT2" localSheetId="16">#REF!</definedName>
    <definedName name="__DAT3" localSheetId="16">#REF!</definedName>
    <definedName name="__DAT4" localSheetId="16">#REF!</definedName>
    <definedName name="__DAT5" localSheetId="16">#REF!</definedName>
    <definedName name="__DHL2" localSheetId="16">#REF!</definedName>
    <definedName name="__EMS1" localSheetId="16">#REF!</definedName>
    <definedName name="__EMS2" localSheetId="16">#REF!</definedName>
    <definedName name="__KPI1" localSheetId="16">#REF!</definedName>
    <definedName name="__KPI2" localSheetId="16">#REF!</definedName>
    <definedName name="__MRP_YTD_AVA" localSheetId="16">#REF!</definedName>
    <definedName name="__TOTAL_AVA" localSheetId="16">#REF!</definedName>
    <definedName name="__UPD1" localSheetId="16">#REF!</definedName>
    <definedName name="__UPD2" localSheetId="16">#REF!</definedName>
    <definedName name="__WEF1" localSheetId="16">#REF!</definedName>
    <definedName name="__WEF2" localSheetId="16">#REF!</definedName>
    <definedName name="__XP1" localSheetId="16">#REF!</definedName>
    <definedName name="__XP2" localSheetId="16">#REF!</definedName>
    <definedName name="__YAPR_AVA" localSheetId="16">#REF!</definedName>
    <definedName name="__YAUG_AVA" localSheetId="16">#REF!</definedName>
    <definedName name="__YDEC_AVA" localSheetId="16">#REF!</definedName>
    <definedName name="__YFEB_AVA" localSheetId="16">#REF!</definedName>
    <definedName name="__YJAN_AVA" localSheetId="16">#REF!</definedName>
    <definedName name="__YJUL_AVA" localSheetId="16">#REF!</definedName>
    <definedName name="__YJUN_AVA" localSheetId="16">#REF!</definedName>
    <definedName name="__YMAR_AVA" localSheetId="16">#REF!</definedName>
    <definedName name="__YMAY_AVA" localSheetId="16">#REF!</definedName>
    <definedName name="__YNOV_AVA" localSheetId="16">#REF!</definedName>
    <definedName name="__YOCT_AVA" localSheetId="16">#REF!</definedName>
    <definedName name="__YSEP_AVA" localSheetId="16">#REF!</definedName>
    <definedName name="_10_" localSheetId="16">#REF!</definedName>
    <definedName name="_20_" localSheetId="16">#REF!</definedName>
    <definedName name="_30_" localSheetId="16">#REF!</definedName>
    <definedName name="_40_" localSheetId="16">#REF!</definedName>
    <definedName name="_50_" localSheetId="16">#REF!</definedName>
    <definedName name="_AFF1" localSheetId="16">#REF!</definedName>
    <definedName name="_CONTROLE" localSheetId="16">#REF!</definedName>
    <definedName name="_DAT1" localSheetId="16">#REF!</definedName>
    <definedName name="_DAT2" localSheetId="16">#REF!</definedName>
    <definedName name="_DAT3" localSheetId="16">#REF!</definedName>
    <definedName name="_DAT4" localSheetId="16">#REF!</definedName>
    <definedName name="_DAT5" localSheetId="16">#REF!</definedName>
    <definedName name="_DHL2" localSheetId="16">#REF!</definedName>
    <definedName name="_EMS1" localSheetId="16">#REF!</definedName>
    <definedName name="_EMS2" localSheetId="16">#REF!</definedName>
    <definedName name="_Fill" localSheetId="16" hidden="1">#REF!</definedName>
    <definedName name="_FIN" localSheetId="16">#REF!</definedName>
    <definedName name="_IMP30319CONSO" localSheetId="16">#REF!</definedName>
    <definedName name="_IMPRESULTDIV" localSheetId="16">#REF!</definedName>
    <definedName name="_KPI1" localSheetId="16">#REF!</definedName>
    <definedName name="_KPI2" localSheetId="16">#REF!</definedName>
    <definedName name="_MAJBUDGET" localSheetId="16">#REF!</definedName>
    <definedName name="_MAJCROSSCHG" localSheetId="16">#REF!</definedName>
    <definedName name="_MENUIMPORT" localSheetId="16">#REF!</definedName>
    <definedName name="_Sort" localSheetId="16" hidden="1">#REF!</definedName>
    <definedName name="_UPD1" localSheetId="16">#REF!</definedName>
    <definedName name="_UPD2" localSheetId="16">#REF!</definedName>
    <definedName name="_UPLOAD" localSheetId="16">#REF!</definedName>
    <definedName name="_UPLOAD1" localSheetId="16">#REF!</definedName>
    <definedName name="_VERSIONS" localSheetId="16">#REF!</definedName>
    <definedName name="_WEF1" localSheetId="16">#REF!</definedName>
    <definedName name="_WEF2" localSheetId="16">#REF!</definedName>
    <definedName name="_XP1" localSheetId="16">#REF!</definedName>
    <definedName name="_XP2" localSheetId="16">#REF!</definedName>
    <definedName name="A" localSheetId="16">#REF!</definedName>
    <definedName name="aaa" localSheetId="16">#REF!</definedName>
    <definedName name="aaabbb" localSheetId="16">#REF!</definedName>
    <definedName name="AD_WPX" localSheetId="16">#REF!</definedName>
    <definedName name="ALL" localSheetId="16">#REF!</definedName>
    <definedName name="ALLTREND" localSheetId="16">#REF!</definedName>
    <definedName name="AMSBALANCESHEET" localSheetId="16">#REF!</definedName>
    <definedName name="AMSVAR" localSheetId="16">#REF!</definedName>
    <definedName name="AMSVARNLG" localSheetId="16">#REF!</definedName>
    <definedName name="ANALYSIS" localSheetId="16">#REF!</definedName>
    <definedName name="AR" localSheetId="16" hidden="1">#REF!</definedName>
    <definedName name="A价" localSheetId="16">#REF!</definedName>
    <definedName name="backup" localSheetId="16">#REF!</definedName>
    <definedName name="BANALYSIS" localSheetId="16">#REF!</definedName>
    <definedName name="BELLOW1" localSheetId="16">#REF!</definedName>
    <definedName name="BFDG" localSheetId="16">#REF!</definedName>
    <definedName name="BGact2003E" localSheetId="16">#REF!</definedName>
    <definedName name="BGact2003R" localSheetId="16">#REF!</definedName>
    <definedName name="BGbud2003E" localSheetId="16">#REF!</definedName>
    <definedName name="BGbud2003R" localSheetId="16">#REF!</definedName>
    <definedName name="BI" localSheetId="16">#REF!</definedName>
    <definedName name="BM" localSheetId="16">#REF!</definedName>
    <definedName name="BORDERMONTHLY" localSheetId="16">#REF!</definedName>
    <definedName name="BS" localSheetId="16">#REF!</definedName>
    <definedName name="BUDGETFORMAT" localSheetId="16">#REF!</definedName>
    <definedName name="BUDOPSWEFWK" localSheetId="16">#REF!</definedName>
    <definedName name="C_COSTCARD" localSheetId="16">#REF!</definedName>
    <definedName name="C_COSTDATA" localSheetId="16">#REF!</definedName>
    <definedName name="C_DOXGRAPH" localSheetId="16">#REF!</definedName>
    <definedName name="C_MARGINCARD" localSheetId="16">#REF!</definedName>
    <definedName name="C_RATECARD" localSheetId="16">#REF!</definedName>
    <definedName name="CARAR" localSheetId="16">#REF!</definedName>
    <definedName name="CARD" localSheetId="16">#REF!</definedName>
    <definedName name="CARLIAB" localSheetId="16">#REF!</definedName>
    <definedName name="CATEGORY" localSheetId="16">#REF!</definedName>
    <definedName name="CATEGORYPOV" localSheetId="16">#REF!</definedName>
    <definedName name="CATLIST" localSheetId="16">#REF!</definedName>
    <definedName name="CC_WPX" localSheetId="16">#REF!</definedName>
    <definedName name="CELLPOINTER" localSheetId="16">#REF!</definedName>
    <definedName name="check" localSheetId="16">#REF!</definedName>
    <definedName name="CHIFFRE" localSheetId="16">#REF!</definedName>
    <definedName name="CN_NEW_CARD" localSheetId="16">#REF!</definedName>
    <definedName name="CN_ZONES" localSheetId="16">#REF!</definedName>
    <definedName name="CNP_NEW_CARD" localSheetId="16">#REF!</definedName>
    <definedName name="CNP_ZONES" localSheetId="16">#REF!</definedName>
    <definedName name="COLBUD" localSheetId="16">#REF!</definedName>
    <definedName name="COLBUDSE3" localSheetId="16">#REF!</definedName>
    <definedName name="COMPTE" localSheetId="16">#REF!</definedName>
    <definedName name="Consolidated_Cash_Flow_Statements_after_appropriation_of_net_income____m" localSheetId="16">#REF!</definedName>
    <definedName name="CONSOLIDATED1" localSheetId="16">#REF!</definedName>
    <definedName name="CONSWGT" localSheetId="16">#REF!</definedName>
    <definedName name="CONTDE" localSheetId="16">#REF!</definedName>
    <definedName name="CONTFD" localSheetId="16">#REF!</definedName>
    <definedName name="CONTFE" localSheetId="16">#REF!</definedName>
    <definedName name="CONTPD" localSheetId="16">#REF!</definedName>
    <definedName name="CONTPE" localSheetId="16">#REF!</definedName>
    <definedName name="Contract" localSheetId="16">#REF!</definedName>
    <definedName name="Contract_rates" localSheetId="16">#REF!</definedName>
    <definedName name="Country_kpi_blok" localSheetId="16">#REF!</definedName>
    <definedName name="Country_kpi_blok_EMN" localSheetId="16">#REF!</definedName>
    <definedName name="Country_kpi_EMN" localSheetId="16">#REF!</definedName>
    <definedName name="Country_kpi_margins" localSheetId="16">#REF!</definedName>
    <definedName name="Country_kpi_margins_emn" localSheetId="16">#REF!</definedName>
    <definedName name="Country_kpi_per" localSheetId="16">#REF!</definedName>
    <definedName name="COY" localSheetId="16">#REF!</definedName>
    <definedName name="CRIT" localSheetId="16">#REF!</definedName>
    <definedName name="CROSSCHGEMS" localSheetId="16">#REF!</definedName>
    <definedName name="CROSSCHGEMS1" localSheetId="16">#REF!</definedName>
    <definedName name="CROSSCHGSERO" localSheetId="16">#REF!</definedName>
    <definedName name="CROSSCHGSERO1" localSheetId="16">#REF!</definedName>
    <definedName name="CurrDOXCard" localSheetId="16">#REF!</definedName>
    <definedName name="CURRENT_CARD" localSheetId="16">#REF!</definedName>
    <definedName name="CURRENTYEAR" localSheetId="16">#REF!</definedName>
    <definedName name="___DAT5" localSheetId="16">#REF!</definedName>
    <definedName name="Data2" localSheetId="16">#REF!</definedName>
    <definedName name="Database" localSheetId="16" hidden="1">#REF!</definedName>
    <definedName name="DataEP" localSheetId="16">#REF!</definedName>
    <definedName name="DataNI" localSheetId="16">#REF!</definedName>
    <definedName name="DepotAC" localSheetId="16">#REF!</definedName>
    <definedName name="DepotStA20" localSheetId="16">#REF!</definedName>
    <definedName name="DepotStA6" localSheetId="16">#REF!</definedName>
    <definedName name="DepotSTRoute" localSheetId="16">#REF!</definedName>
    <definedName name="DepotZiek" localSheetId="16">#REF!</definedName>
    <definedName name="DESTCOSTS" localSheetId="16">#REF!</definedName>
    <definedName name="DFAD" localSheetId="16">#REF!</definedName>
    <definedName name="dfd" localSheetId="16">#REF!</definedName>
    <definedName name="dfdf" localSheetId="16">#REF!</definedName>
    <definedName name="DHL" localSheetId="16">#REF!</definedName>
    <definedName name="dhlsd" localSheetId="16">#REF!</definedName>
    <definedName name="DHL分区表" localSheetId="16" hidden="1">#REF!</definedName>
    <definedName name="DIRECTORY" localSheetId="16">#REF!</definedName>
    <definedName name="DIV" localSheetId="16">#REF!</definedName>
    <definedName name="dkjt" localSheetId="16">#REF!</definedName>
    <definedName name="Docs" localSheetId="16">#REF!</definedName>
    <definedName name="DOX" localSheetId="16">#REF!</definedName>
    <definedName name="DOX_Band" localSheetId="16">#REF!</definedName>
    <definedName name="DOX_GRAPHS" localSheetId="16">#REF!</definedName>
    <definedName name="DOX_MMS" localSheetId="16">#REF!</definedName>
    <definedName name="Dox_pivot_table" localSheetId="16">#REF!</definedName>
    <definedName name="DOXACPS" localSheetId="16">#REF!</definedName>
    <definedName name="DOXKGINP" localSheetId="16">#REF!</definedName>
    <definedName name="DTD_0.5_kg" localSheetId="16">#REF!</definedName>
    <definedName name="dte" localSheetId="16">#REF!</definedName>
    <definedName name="dted" localSheetId="16" hidden="1">#REF!</definedName>
    <definedName name="earningsexp99q3" localSheetId="16">#REF!</definedName>
    <definedName name="earningsexp99q3ytd" localSheetId="16">#REF!</definedName>
    <definedName name="earningsexpeur99q3" localSheetId="16">#REF!</definedName>
    <definedName name="earningsexpeur99q3ytd" localSheetId="16">#REF!</definedName>
    <definedName name="earningsexpint99q3" localSheetId="16">#REF!</definedName>
    <definedName name="earningsexpint99q3ytd" localSheetId="16">#REF!</definedName>
    <definedName name="earningslog99q3" localSheetId="16">#REF!</definedName>
    <definedName name="earningslog99q3ytd" localSheetId="16">#REF!</definedName>
    <definedName name="earningsmail99q3" localSheetId="16">#REF!</definedName>
    <definedName name="earningsmail99q3ytd" localSheetId="16">#REF!</definedName>
    <definedName name="EMS" localSheetId="16">#REF!</definedName>
    <definedName name="___EMS1" localSheetId="16">#REF!</definedName>
    <definedName name="___EMS2" localSheetId="16">#REF!</definedName>
    <definedName name="entities" localSheetId="16">#REF!</definedName>
    <definedName name="ENTLIST" localSheetId="16">#REF!</definedName>
    <definedName name="eur" localSheetId="16">#REF!</definedName>
    <definedName name="fas" localSheetId="16" hidden="1">#REF!</definedName>
    <definedName name="fd" localSheetId="16">#REF!</definedName>
    <definedName name="fer" localSheetId="16">#REF!</definedName>
    <definedName name="ff" localSheetId="16">#REF!</definedName>
    <definedName name="FFR" localSheetId="16">#REF!</definedName>
    <definedName name="fgsfg" localSheetId="16">#REF!</definedName>
    <definedName name="fhoaiyfe" localSheetId="16">#REF!</definedName>
    <definedName name="Fid" localSheetId="16">#REF!</definedName>
    <definedName name="FILENAME" localSheetId="16">#REF!</definedName>
    <definedName name="Financial_Data_Actual" localSheetId="16">#REF!</definedName>
    <definedName name="FRT" localSheetId="16">#REF!</definedName>
    <definedName name="GFSDFAG" localSheetId="16">#REF!</definedName>
    <definedName name="GLO" localSheetId="16">#REF!</definedName>
    <definedName name="GLOBAL1" localSheetId="16">#REF!</definedName>
    <definedName name="GLOBAL2" localSheetId="16">#REF!</definedName>
    <definedName name="GOTO_CCC" localSheetId="16">#REF!</definedName>
    <definedName name="GOTO_CCD" localSheetId="16">#REF!</definedName>
    <definedName name="GOTO_CDG" localSheetId="16">#REF!</definedName>
    <definedName name="GOTO_CMC" localSheetId="16">#REF!</definedName>
    <definedName name="GOTO_CRC" localSheetId="16">#REF!</definedName>
    <definedName name="GOTO_CWG" localSheetId="16">#REF!</definedName>
    <definedName name="GOTO_NCC" localSheetId="16">#REF!</definedName>
    <definedName name="GOTO_NCD" localSheetId="16">#REF!</definedName>
    <definedName name="GOTO_NDG" localSheetId="16">#REF!</definedName>
    <definedName name="GOTO_NMC" localSheetId="16">#REF!</definedName>
    <definedName name="GOTO_NRC" localSheetId="16">#REF!</definedName>
    <definedName name="GOTO_PRINTMENU" localSheetId="16">#REF!</definedName>
    <definedName name="HEADCOUNT1" localSheetId="16">#REF!</definedName>
    <definedName name="HEADCOUNT2" localSheetId="16">#REF!</definedName>
    <definedName name="hg" localSheetId="16">#REF!</definedName>
    <definedName name="hhh" localSheetId="16">#REF!</definedName>
    <definedName name="hj" localSheetId="16">#REF!</definedName>
    <definedName name="hkh" localSheetId="16">#REF!</definedName>
    <definedName name="iata_lu" localSheetId="16">#REF!</definedName>
    <definedName name="ie_lu" localSheetId="16">#REF!</definedName>
    <definedName name="iii" localSheetId="16">#REF!</definedName>
    <definedName name="IMP" localSheetId="16">#REF!</definedName>
    <definedName name="IMP30319CONSO" localSheetId="16">#REF!</definedName>
    <definedName name="IMPRESULTDIV" localSheetId="16">#REF!</definedName>
    <definedName name="jjjj" localSheetId="16">#REF!</definedName>
    <definedName name="JK" localSheetId="16">#REF!</definedName>
    <definedName name="kdjkt" localSheetId="16">#REF!</definedName>
    <definedName name="kjfkd" localSheetId="16">#REF!</definedName>
    <definedName name="___KPI1" localSheetId="16">#REF!</definedName>
    <definedName name="___KPI2" localSheetId="16">#REF!</definedName>
    <definedName name="kukuk" localSheetId="16">#REF!</definedName>
    <definedName name="LABEL1" localSheetId="16">#REF!</definedName>
    <definedName name="LABEL2" localSheetId="16">#REF!</definedName>
    <definedName name="LASTMTHYEAR" localSheetId="16">#REF!</definedName>
    <definedName name="LECTEURMONTHLY" localSheetId="16">#REF!</definedName>
    <definedName name="LHANALYSIS" localSheetId="16">#REF!</definedName>
    <definedName name="LIGNEDEBUT" localSheetId="16">#REF!</definedName>
    <definedName name="LIGNEFIN" localSheetId="16">#REF!</definedName>
    <definedName name="LIGNEPL" localSheetId="16">#REF!</definedName>
    <definedName name="LOOKUP" localSheetId="16">#REF!</definedName>
    <definedName name="LR_WPX" localSheetId="16">#REF!</definedName>
    <definedName name="M" localSheetId="16">#REF!</definedName>
    <definedName name="MAILFAST1" localSheetId="16">#REF!</definedName>
    <definedName name="MAILFAST2" localSheetId="16">#REF!</definedName>
    <definedName name="MAINMENU" localSheetId="16">#REF!</definedName>
    <definedName name="MENU" localSheetId="16">#REF!</definedName>
    <definedName name="MF" localSheetId="16">#REF!</definedName>
    <definedName name="MOISBUD" localSheetId="16">#REF!</definedName>
    <definedName name="Months" localSheetId="16">#REF!</definedName>
    <definedName name="MONTHYEAR" localSheetId="16">#REF!</definedName>
    <definedName name="msc_dock" localSheetId="16">#REF!</definedName>
    <definedName name="msc_lu" localSheetId="16">#REF!</definedName>
    <definedName name="N_COLBUDSE3" localSheetId="16">#REF!</definedName>
    <definedName name="N_COSTCARD" localSheetId="16">#REF!</definedName>
    <definedName name="N_COSTDATA" localSheetId="16">#REF!</definedName>
    <definedName name="N_DOXGRAPH" localSheetId="16">#REF!</definedName>
    <definedName name="N_MARGINCARD" localSheetId="16">#REF!</definedName>
    <definedName name="N_RATECARD" localSheetId="16">#REF!</definedName>
    <definedName name="NAT" localSheetId="16">#REF!</definedName>
    <definedName name="NATIONAL1" localSheetId="16">#REF!</definedName>
    <definedName name="NATIONAL2" localSheetId="16">#REF!</definedName>
    <definedName name="NC_WPX" localSheetId="16">#REF!</definedName>
    <definedName name="NETEMS" localSheetId="16">#REF!</definedName>
    <definedName name="NETEMS1" localSheetId="16">#REF!</definedName>
    <definedName name="NETEMS2" localSheetId="16">#REF!</definedName>
    <definedName name="NETEMS3" localSheetId="16">#REF!</definedName>
    <definedName name="NETEMS4" localSheetId="16">#REF!</definedName>
    <definedName name="NEW_CARD" localSheetId="16">#REF!</definedName>
    <definedName name="NLG" localSheetId="16">#REF!</definedName>
    <definedName name="nnnn" localSheetId="16">#REF!</definedName>
    <definedName name="NOMCHAMP" localSheetId="16">#REF!</definedName>
    <definedName name="NONDIV1" localSheetId="16">#REF!</definedName>
    <definedName name="NONDIV2" localSheetId="16">#REF!</definedName>
    <definedName name="NONDIVEMS" localSheetId="16">#REF!</definedName>
    <definedName name="NONDIVFR" localSheetId="16">#REF!</definedName>
    <definedName name="NONDIVSERO" localSheetId="16">#REF!</definedName>
    <definedName name="NZD" localSheetId="16">#REF!</definedName>
    <definedName name="OB_Costs" localSheetId="16">#REF!</definedName>
    <definedName name="OB_DOX" localSheetId="16">#REF!</definedName>
    <definedName name="OB_WPX" localSheetId="16">#REF!</definedName>
    <definedName name="OLDDOXACPS" localSheetId="16">#REF!</definedName>
    <definedName name="OLDWPXACPS" localSheetId="16">#REF!</definedName>
    <definedName name="operexpenses99q3" localSheetId="16">#REF!</definedName>
    <definedName name="outlook" localSheetId="16">#REF!</definedName>
    <definedName name="P_COMPETITORS1" localSheetId="16">#REF!</definedName>
    <definedName name="P_COMPETITORS2" localSheetId="16">#REF!</definedName>
    <definedName name="P_CONTRACT_RATE" localSheetId="16">#REF!</definedName>
    <definedName name="P_CURRENT_CARD" localSheetId="16">#REF!</definedName>
    <definedName name="P_DOX_GRAPHS" localSheetId="16">#REF!</definedName>
    <definedName name="P_NEW_CARD" localSheetId="16">#REF!</definedName>
    <definedName name="P_PRISMDATA" localSheetId="16">#REF!</definedName>
    <definedName name="P_RATE_TABLES" localSheetId="16">#REF!</definedName>
    <definedName name="P_WPX_GRAPHS" localSheetId="16">#REF!</definedName>
    <definedName name="P_ZONES" localSheetId="16">#REF!</definedName>
    <definedName name="Parcels" localSheetId="16">#REF!</definedName>
    <definedName name="PATHCONSWGT" localSheetId="16">#REF!</definedName>
    <definedName name="PDIVISIONS" localSheetId="16">#REF!</definedName>
    <definedName name="PDIVISIONS1" localSheetId="16">#REF!</definedName>
    <definedName name="PERIODVALUE" localSheetId="16">#REF!</definedName>
    <definedName name="PERIODYEAR" localSheetId="16">#REF!</definedName>
    <definedName name="PERLIST" localSheetId="16">#REF!</definedName>
    <definedName name="perSumE" localSheetId="16">#REF!</definedName>
    <definedName name="perSumEbit" localSheetId="16">#REF!</definedName>
    <definedName name="perSumR" localSheetId="16">#REF!</definedName>
    <definedName name="perSumRev" localSheetId="16">#REF!</definedName>
    <definedName name="PNL_MONTH_FFR" localSheetId="16">#REF!</definedName>
    <definedName name="PNL_MONTH_NLG" localSheetId="16">#REF!</definedName>
    <definedName name="PNL_YTD_FFR" localSheetId="16">#REF!</definedName>
    <definedName name="PNL_YTD_NLG" localSheetId="16">#REF!</definedName>
    <definedName name="PPL" localSheetId="16">#REF!</definedName>
    <definedName name="PRINT" localSheetId="16">#REF!</definedName>
    <definedName name="_xlnm.Print_Area" localSheetId="16">#REF!</definedName>
    <definedName name="PRINT_AREA_MI" localSheetId="16">#REF!</definedName>
    <definedName name="PRINT_B" localSheetId="16">#REF!</definedName>
    <definedName name="Print_tariff" localSheetId="16">#REF!</definedName>
    <definedName name="_xlnm.Print_Titles" localSheetId="16" hidden="1">#REF!</definedName>
    <definedName name="PRINT_TITLES_MI" localSheetId="16">#REF!</definedName>
    <definedName name="PRINT1" localSheetId="16">#REF!</definedName>
    <definedName name="PRINT2" localSheetId="16">#REF!</definedName>
    <definedName name="print——b" localSheetId="16">#REF!</definedName>
    <definedName name="PRINTYOY" localSheetId="16">#REF!</definedName>
    <definedName name="PRISM_DATA" localSheetId="16">#REF!</definedName>
    <definedName name="PRISMDATA" localSheetId="16">#REF!</definedName>
    <definedName name="Property" localSheetId="16">#REF!</definedName>
    <definedName name="Proposed_Revenue" localSheetId="16">#REF!</definedName>
    <definedName name="Rate_10" localSheetId="16">#REF!</definedName>
    <definedName name="Rate_20" localSheetId="16">#REF!</definedName>
    <definedName name="Rate_30" localSheetId="16">#REF!</definedName>
    <definedName name="Rate_40" localSheetId="16">#REF!</definedName>
    <definedName name="Rate_50" localSheetId="16">#REF!</definedName>
    <definedName name="RATE_TABLES" localSheetId="16">#REF!</definedName>
    <definedName name="Rates" localSheetId="16">#REF!</definedName>
    <definedName name="Regio_s_Actual" localSheetId="16">#REF!</definedName>
    <definedName name="REGOFFNONDIV" localSheetId="16">#REF!</definedName>
    <definedName name="RESULTATNET" localSheetId="16">#REF!</definedName>
    <definedName name="RESULTATNET1" localSheetId="16">#REF!</definedName>
    <definedName name="REV_MONTH_FFR" localSheetId="16">#REF!</definedName>
    <definedName name="REV_MONTH_NLG" localSheetId="16">#REF!</definedName>
    <definedName name="REV_YTD_FFR" localSheetId="16">#REF!</definedName>
    <definedName name="REV_YTD_NLG" localSheetId="16">#REF!</definedName>
    <definedName name="reverse" localSheetId="16">#REF!,#REF!,#REF!,#REF!,#REF!,#REF!,#REF!,#REF!,#REF!,#REF!,#REF!,#REF!,#REF!,#REF!,#REF!,#REF!,#REF!,#REF!,#REF!,#REF!,#REF!,#REF!</definedName>
    <definedName name="revexp99q3" localSheetId="16">#REF!</definedName>
    <definedName name="revexp99q3ytd" localSheetId="16">#REF!</definedName>
    <definedName name="revexpeur99q3" localSheetId="16">#REF!</definedName>
    <definedName name="revexpeur99q3ytd" localSheetId="16">#REF!</definedName>
    <definedName name="revexpint99q3" localSheetId="16">#REF!</definedName>
    <definedName name="revexpintq399ytd" localSheetId="16">#REF!</definedName>
    <definedName name="revlog99q3" localSheetId="16">#REF!</definedName>
    <definedName name="revlog99q3ytd" localSheetId="16">#REF!</definedName>
    <definedName name="revmail99q3" localSheetId="16">#REF!</definedName>
    <definedName name="revmail99q3ytd" localSheetId="16">#REF!</definedName>
    <definedName name="rgc_lu" localSheetId="16">#REF!</definedName>
    <definedName name="Road" localSheetId="16">#REF!</definedName>
    <definedName name="RR" localSheetId="16">#REF!</definedName>
    <definedName name="RZ_C_CARD" localSheetId="16">#REF!</definedName>
    <definedName name="RZ_N_CARD" localSheetId="16">#REF!</definedName>
    <definedName name="S3APRIL" localSheetId="16">#REF!</definedName>
    <definedName name="S3AUGUST" localSheetId="16">#REF!</definedName>
    <definedName name="S3DECEMBER" localSheetId="16">#REF!</definedName>
    <definedName name="S3FEBRUARY" localSheetId="16">#REF!</definedName>
    <definedName name="S3JANUARY" localSheetId="16">#REF!</definedName>
    <definedName name="S3JULY" localSheetId="16">#REF!</definedName>
    <definedName name="S3JUNE" localSheetId="16">#REF!</definedName>
    <definedName name="S3MARCH" localSheetId="16">#REF!</definedName>
    <definedName name="S3MAY" localSheetId="16">#REF!</definedName>
    <definedName name="S3NOVEMBER" localSheetId="16">#REF!</definedName>
    <definedName name="S3OCTOBER" localSheetId="16">#REF!</definedName>
    <definedName name="S3SEPTEMBER" localSheetId="16">#REF!</definedName>
    <definedName name="SALES" localSheetId="16">#REF!</definedName>
    <definedName name="samson1995" localSheetId="16">#REF!</definedName>
    <definedName name="sdfs" localSheetId="16">#REF!</definedName>
    <definedName name="SEGMENT_1" localSheetId="16">#REF!</definedName>
    <definedName name="SEGMENT_2" localSheetId="16">#REF!</definedName>
    <definedName name="SEGMENT_3" localSheetId="16">#REF!</definedName>
    <definedName name="SEGMENT_4" localSheetId="16">#REF!</definedName>
    <definedName name="SEGMENT_5" localSheetId="16">#REF!</definedName>
    <definedName name="SEGMENT_6" localSheetId="16">#REF!</definedName>
    <definedName name="SEGMENT_7" localSheetId="16">#REF!</definedName>
    <definedName name="SEGMENT_8" localSheetId="16">#REF!</definedName>
    <definedName name="SERO1" localSheetId="16">#REF!</definedName>
    <definedName name="SERO2" localSheetId="16">#REF!</definedName>
    <definedName name="SHIPMENTS" localSheetId="16">#REF!</definedName>
    <definedName name="SPE" localSheetId="16">#REF!</definedName>
    <definedName name="SPECIAL1" localSheetId="16">#REF!</definedName>
    <definedName name="SPECIAL2" localSheetId="16">#REF!</definedName>
    <definedName name="SR_WPX" localSheetId="16">#REF!</definedName>
    <definedName name="supschedule" localSheetId="16">#REF!</definedName>
    <definedName name="TABLE30319CONSO" localSheetId="16">#REF!</definedName>
    <definedName name="TABLE30319DIV" localSheetId="16">#REF!</definedName>
    <definedName name="TAN" localSheetId="16">#REF!</definedName>
    <definedName name="TANAT1" localSheetId="16">#REF!</definedName>
    <definedName name="TANAT2" localSheetId="16">#REF!</definedName>
    <definedName name="Temp3" localSheetId="16">#REF!</definedName>
    <definedName name="TEMPLIST" localSheetId="16">#REF!</definedName>
    <definedName name="TEST0" localSheetId="16">#REF!</definedName>
    <definedName name="TESTKEYS" localSheetId="16">#REF!</definedName>
    <definedName name="TESTVKEY" localSheetId="16">#REF!</definedName>
    <definedName name="tetet" localSheetId="16">#REF!</definedName>
    <definedName name="TOPEMS" localSheetId="16">#REF!</definedName>
    <definedName name="TOPGLOBAL" localSheetId="16">#REF!</definedName>
    <definedName name="TOPHEADCOUNT" localSheetId="16">#REF!</definedName>
    <definedName name="TOPKPI" localSheetId="16">#REF!</definedName>
    <definedName name="TOPMAILFAST" localSheetId="16">#REF!</definedName>
    <definedName name="TOPNATIONAL" localSheetId="16">#REF!</definedName>
    <definedName name="TOPNONDIV" localSheetId="16">#REF!</definedName>
    <definedName name="TOPSPECIAL" localSheetId="16">#REF!</definedName>
    <definedName name="TOPTANAT" localSheetId="16">#REF!</definedName>
    <definedName name="TOPWEF" localSheetId="16">#REF!</definedName>
    <definedName name="TOPXP" localSheetId="16">#REF!</definedName>
    <definedName name="tori" localSheetId="16">#REF!</definedName>
    <definedName name="TRANS_STAT" localSheetId="16">#REF!</definedName>
    <definedName name="TRANS_STAT1" localSheetId="16">#REF!</definedName>
    <definedName name="tre" localSheetId="16">#REF!</definedName>
    <definedName name="TRENDAOUT" localSheetId="16">#REF!</definedName>
    <definedName name="Ttl_contract" localSheetId="16">#REF!</definedName>
    <definedName name="TXTUPLDEMS" localSheetId="16">#REF!</definedName>
    <definedName name="TXTUPLDEMS1" localSheetId="16">#REF!</definedName>
    <definedName name="TXTUPLDTNT" localSheetId="16">#REF!</definedName>
    <definedName name="TXTUPLDTNT1" localSheetId="16">#REF!</definedName>
    <definedName name="UPD" localSheetId="16">#REF!</definedName>
    <definedName name="UPLDCONSO" localSheetId="16">#REF!</definedName>
    <definedName name="UPLDCONSO1" localSheetId="16">#REF!</definedName>
    <definedName name="UPLDFR" localSheetId="16">#REF!</definedName>
    <definedName name="UPLDFRCHR" localSheetId="16">#REF!</definedName>
    <definedName name="UPLDSERO" localSheetId="16">#REF!</definedName>
    <definedName name="UPLOADFILE" localSheetId="16">#REF!</definedName>
    <definedName name="UPLOADFILEEMS" localSheetId="16">#REF!</definedName>
    <definedName name="UPLOADFILETNT" localSheetId="16">#REF!</definedName>
    <definedName name="UPS" localSheetId="16">#REF!</definedName>
    <definedName name="UPS大货价" localSheetId="16">#REF!</definedName>
    <definedName name="USD" localSheetId="16">#REF!</definedName>
    <definedName name="usp" localSheetId="16">#REF!</definedName>
    <definedName name="Valid_Countries" localSheetId="16">#REF!</definedName>
    <definedName name="ValidDepots" localSheetId="16">#REF!</definedName>
    <definedName name="VARANA_COST" localSheetId="16">#REF!</definedName>
    <definedName name="VARANA_DIVC" localSheetId="16">#REF!</definedName>
    <definedName name="VARANA_EMSDC" localSheetId="16">#REF!</definedName>
    <definedName name="VARANA_F_A" localSheetId="16">#REF!</definedName>
    <definedName name="VARANA_LH" localSheetId="16">#REF!</definedName>
    <definedName name="VARANA_M_O" localSheetId="16">#REF!</definedName>
    <definedName name="VARANA_M_O1" localSheetId="16">#REF!</definedName>
    <definedName name="VARANA_OPS" localSheetId="16">#REF!</definedName>
    <definedName name="VARANA_REV" localSheetId="16">#REF!</definedName>
    <definedName name="Vehicle" localSheetId="16">#REF!</definedName>
    <definedName name="week" localSheetId="16">#REF!</definedName>
    <definedName name="___WEF1" localSheetId="16">#REF!</definedName>
    <definedName name="___WEF2" localSheetId="16">#REF!</definedName>
    <definedName name="WPX" localSheetId="16">#REF!</definedName>
    <definedName name="WPX_Band" localSheetId="16">#REF!</definedName>
    <definedName name="WPX_GRAPHS" localSheetId="16">#REF!</definedName>
    <definedName name="WPX_MMS" localSheetId="16">#REF!</definedName>
    <definedName name="WPX_pivot_table" localSheetId="16">#REF!</definedName>
    <definedName name="WPXACPS" localSheetId="16">#REF!</definedName>
    <definedName name="WPXKGINP" localSheetId="16">#REF!</definedName>
    <definedName name="XCHARGE" localSheetId="16">#REF!</definedName>
    <definedName name="XP" localSheetId="16">#REF!</definedName>
    <definedName name="___XP1" localSheetId="16">#REF!</definedName>
    <definedName name="___XP2" localSheetId="16">#REF!</definedName>
    <definedName name="ytdSumE" localSheetId="16">#REF!</definedName>
    <definedName name="ytdSumEbit" localSheetId="16">#REF!</definedName>
    <definedName name="ytdSumR" localSheetId="16">#REF!</definedName>
    <definedName name="ytdSumrev" localSheetId="16">#REF!</definedName>
    <definedName name="Z_Rates" localSheetId="16">#REF!</definedName>
    <definedName name="zone" localSheetId="16">#REF!</definedName>
    <definedName name="Zones" localSheetId="16">#REF!</definedName>
    <definedName name="Zones_Rev" localSheetId="16">#REF!</definedName>
    <definedName name="ZONES1" localSheetId="16">#REF!</definedName>
    <definedName name="ZONES2" localSheetId="16">#REF!</definedName>
    <definedName name="ZPivot_Table" localSheetId="16">#REF!</definedName>
    <definedName name="Ztariff" localSheetId="16">#REF!</definedName>
    <definedName name="备注_____1、以上价格供参考_其中以港币计价为标准_1HKD_1.07RMB" localSheetId="16">#REF!</definedName>
    <definedName name="香港DHL28区分区表" localSheetId="16">#REF!</definedName>
    <definedName name="____DAT5" localSheetId="16">#REF!</definedName>
    <definedName name="____EMS1" localSheetId="16">#REF!</definedName>
    <definedName name="____EMS2" localSheetId="16">#REF!</definedName>
    <definedName name="____KPI1" localSheetId="16">#REF!</definedName>
    <definedName name="____KPI2" localSheetId="16">#REF!</definedName>
    <definedName name="____WEF1" localSheetId="16">#REF!</definedName>
    <definedName name="____WEF2" localSheetId="16">#REF!</definedName>
    <definedName name="____XP1" localSheetId="16">#REF!</definedName>
    <definedName name="____XP2" localSheetId="16">#REF!</definedName>
    <definedName name="_____DAT5" localSheetId="16">#REF!</definedName>
    <definedName name="_____EMS1" localSheetId="16">#REF!</definedName>
    <definedName name="_____EMS2" localSheetId="16">#REF!</definedName>
    <definedName name="_____KPI1" localSheetId="16">#REF!</definedName>
    <definedName name="_____KPI2" localSheetId="16">#REF!</definedName>
    <definedName name="_____WEF1" localSheetId="16">#REF!</definedName>
    <definedName name="_____WEF2" localSheetId="16">#REF!</definedName>
    <definedName name="_____XP1" localSheetId="16">#REF!</definedName>
    <definedName name="_____XP2" localSheetId="16">#REF!</definedName>
    <definedName name="______DAT5" localSheetId="16">#REF!</definedName>
    <definedName name="______EMS1" localSheetId="16">#REF!</definedName>
    <definedName name="______EMS2" localSheetId="16">#REF!</definedName>
    <definedName name="______KPI1" localSheetId="16">#REF!</definedName>
    <definedName name="______KPI2" localSheetId="16">#REF!</definedName>
    <definedName name="______WEF1" localSheetId="16">#REF!</definedName>
    <definedName name="______WEF2" localSheetId="16">#REF!</definedName>
    <definedName name="______XP1" localSheetId="16">#REF!</definedName>
    <definedName name="______XP2" localSheetId="16">#REF!</definedName>
  </definedNames>
  <calcPr calcId="144525"/>
</workbook>
</file>

<file path=xl/sharedStrings.xml><?xml version="1.0" encoding="utf-8"?>
<sst xmlns="http://schemas.openxmlformats.org/spreadsheetml/2006/main" count="6252" uniqueCount="2604">
  <si>
    <t>深圳市百科国际货运代理有限公司</t>
  </si>
  <si>
    <t>http://www.baikegj.com/</t>
  </si>
  <si>
    <t>深圳地址：深圳市宝安区福海街道新和西七巷六号首层(导航百科国际) TEL：0755-27801861/</t>
  </si>
  <si>
    <t>广州地址：白云区鹤龙街鹤边坑头南路通达创意园西区9号楼102（亚轩）&amp;白云区白云三线大彭岭三横1路志景科技创意园（中迅）</t>
  </si>
  <si>
    <t>货物运输过程发生国内扣关、丢失或无法转运，退运费+赔偿20元/KG或申报价值（最高不超100USD）（特殊备注除外）！离开中国后和延误不负任何责任</t>
  </si>
  <si>
    <t>温馨提示：所有渠道需指定品名和申报请单询，凡由我司代为申报造成问题一概不负责，请知悉。投诉与建议：15813734828</t>
  </si>
  <si>
    <t>11月燃油附加费：DHL:32.25%  FEDEX:33%  UPS:37.75%        因每周变动具体都以官网为准</t>
  </si>
  <si>
    <t>报价表名称</t>
  </si>
  <si>
    <t>报价调整</t>
  </si>
  <si>
    <t>在此进入</t>
  </si>
  <si>
    <t>渠道简介</t>
  </si>
  <si>
    <t>DHL规则</t>
  </si>
  <si>
    <t>D3-HKDHL电池价</t>
  </si>
  <si>
    <t>*</t>
  </si>
  <si>
    <t>点击查看</t>
  </si>
  <si>
    <t>正规DG渠道，原品名锂电池出货</t>
  </si>
  <si>
    <t>D4-HKDHL化工价</t>
  </si>
  <si>
    <t>接正规非危产品：大桶液体粉末,墨水，化工类,甲油胶，胶水</t>
  </si>
  <si>
    <t>D5-HKDHL特货价</t>
  </si>
  <si>
    <t>接电机，马达，压缩机，冰箱空调,干货食品,茶叶，蜡烛，口红等固体化妆品</t>
  </si>
  <si>
    <t>UPS规则</t>
  </si>
  <si>
    <t>U1-HKUPS品牌价</t>
  </si>
  <si>
    <t xml:space="preserve">可接各种品牌产品和带电产品，防疫物资 </t>
  </si>
  <si>
    <t>U2-HKUPS红单电池价</t>
  </si>
  <si>
    <t xml:space="preserve">可接各种锂电池、超功率、移动电源   </t>
  </si>
  <si>
    <t>U3-HKUPS特货价</t>
  </si>
  <si>
    <r>
      <rPr>
        <b/>
        <sz val="11"/>
        <rFont val="宋体"/>
        <charset val="134"/>
        <scheme val="minor"/>
      </rPr>
      <t xml:space="preserve">可接食品，化妆品，防疫品和药品    </t>
    </r>
    <r>
      <rPr>
        <b/>
        <sz val="11"/>
        <color rgb="FFFF0000"/>
        <rFont val="宋体"/>
        <charset val="134"/>
        <scheme val="minor"/>
      </rPr>
      <t xml:space="preserve">  </t>
    </r>
  </si>
  <si>
    <t>FEDEX规则</t>
  </si>
  <si>
    <t>F1-香港联邦化妆品价</t>
  </si>
  <si>
    <t>上调</t>
  </si>
  <si>
    <r>
      <rPr>
        <b/>
        <sz val="11"/>
        <rFont val="宋体"/>
        <charset val="134"/>
        <scheme val="minor"/>
      </rPr>
      <t xml:space="preserve">可接各种常规化妆品（膏状液体单瓶限制300ML内）  </t>
    </r>
    <r>
      <rPr>
        <b/>
        <sz val="11"/>
        <color rgb="FFFF0000"/>
        <rFont val="宋体"/>
        <charset val="134"/>
        <scheme val="minor"/>
      </rPr>
      <t>新增印度服务</t>
    </r>
  </si>
  <si>
    <t>F2-香港联邦特货价</t>
  </si>
  <si>
    <t xml:space="preserve">接液体&amp;颜料粉末（无限制，大桶均可），墨水，胶水，碳粉  </t>
  </si>
  <si>
    <t>F3-香港联邦特货-T价</t>
  </si>
  <si>
    <t xml:space="preserve">接品牌产品、化妆品液体，茶叶，防疫物资等 </t>
  </si>
  <si>
    <t>F4-香港联邦特货大货促销价</t>
  </si>
  <si>
    <t>化妆品，液体&amp;颜料粉末（无限制，大桶均可),品牌产品（不接手表&amp;手机）</t>
  </si>
  <si>
    <t>F5-香港联邦IP敏感价</t>
  </si>
  <si>
    <t xml:space="preserve">可接品牌电子产品，运动手表，衣包鞋,茶叶等  </t>
  </si>
  <si>
    <t>F9-大陆联邦特货价</t>
  </si>
  <si>
    <t>可接指甲油，各种化妆品</t>
  </si>
  <si>
    <t>EMS</t>
  </si>
  <si>
    <t>E1-韩国EMS</t>
  </si>
  <si>
    <t xml:space="preserve">食品，药品，液体粉末均可MSDS原品名出  </t>
  </si>
  <si>
    <t>美国联邦电池价</t>
  </si>
  <si>
    <r>
      <rPr>
        <b/>
        <sz val="11"/>
        <rFont val="宋体"/>
        <charset val="134"/>
        <scheme val="minor"/>
      </rPr>
      <t xml:space="preserve">专接南美，非洲，中东等国家各种电池，移动电源和平衡车    </t>
    </r>
    <r>
      <rPr>
        <b/>
        <sz val="11"/>
        <color rgb="FFFF0000"/>
        <rFont val="宋体"/>
        <charset val="134"/>
        <scheme val="minor"/>
      </rPr>
      <t xml:space="preserve"> </t>
    </r>
  </si>
  <si>
    <t>专线</t>
  </si>
  <si>
    <t>美1-美加电池专线</t>
  </si>
  <si>
    <r>
      <rPr>
        <b/>
        <sz val="11"/>
        <rFont val="宋体"/>
        <charset val="134"/>
        <scheme val="minor"/>
      </rPr>
      <t xml:space="preserve">可接电池，电弧打火机。时效稳定，双清包税   </t>
    </r>
    <r>
      <rPr>
        <b/>
        <sz val="11"/>
        <color rgb="FFFF0000"/>
        <rFont val="宋体"/>
        <charset val="134"/>
        <scheme val="minor"/>
      </rPr>
      <t xml:space="preserve"> </t>
    </r>
  </si>
  <si>
    <t>美2-美国特货专线</t>
  </si>
  <si>
    <t>美森/普船服务，可接食品，品牌，化妆品</t>
  </si>
  <si>
    <t>欧1-欧洲电池专线</t>
  </si>
  <si>
    <t>可接各种锂电池，移动电源，电弧打火机</t>
  </si>
  <si>
    <t>B4-日新台东南亚电池专线</t>
  </si>
  <si>
    <t>可接锂电池</t>
  </si>
  <si>
    <t>B9-澳洲特货专线</t>
  </si>
  <si>
    <t xml:space="preserve">可接食品，集运货，液体粉末，药品，电池  </t>
  </si>
  <si>
    <t>B10-香港特货专线</t>
  </si>
  <si>
    <t>可接食品，集运货，化妆品，防疫物资，药品等</t>
  </si>
  <si>
    <t>DHL 操作要求及附加费相关规定</t>
  </si>
  <si>
    <t>目录</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</si>
  <si>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</si>
  <si>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</si>
  <si>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</si>
  <si>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</si>
  <si>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</si>
  <si>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</si>
  <si>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</si>
  <si>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</si>
  <si>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</si>
  <si>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</si>
  <si>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</si>
  <si>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</si>
  <si>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</si>
  <si>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</si>
  <si>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</si>
  <si>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</si>
  <si>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</si>
  <si>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</si>
  <si>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</si>
  <si>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</si>
  <si>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</si>
  <si>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</si>
  <si>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</si>
  <si>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</si>
  <si>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</si>
  <si>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</si>
  <si>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</si>
  <si>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</si>
  <si>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</si>
  <si>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</si>
  <si>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</si>
  <si>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</si>
  <si>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</si>
  <si>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</si>
  <si>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</si>
  <si>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</si>
  <si>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</si>
  <si>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</si>
  <si>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</si>
  <si>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</si>
  <si>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</si>
  <si>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</si>
  <si>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</si>
  <si>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</si>
  <si>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</si>
  <si>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</si>
  <si>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</si>
  <si>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</si>
  <si>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</si>
  <si>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</si>
  <si>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</si>
  <si>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</si>
  <si>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</si>
  <si>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</si>
  <si>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</si>
  <si>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</si>
  <si>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</si>
  <si>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</si>
  <si>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</si>
  <si>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</si>
  <si>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</si>
  <si>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</si>
  <si>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</si>
  <si>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</si>
  <si>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</si>
  <si>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</si>
  <si>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</si>
  <si>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</si>
  <si>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</si>
  <si>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</si>
  <si>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</si>
  <si>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</si>
  <si>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</si>
  <si>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</si>
  <si>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</si>
  <si>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</si>
  <si>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</si>
  <si>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</si>
  <si>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</si>
  <si>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</si>
  <si>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</si>
  <si>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</si>
  <si>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</si>
  <si>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</si>
  <si>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</si>
  <si>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</si>
  <si>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</si>
  <si>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</si>
  <si>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</si>
  <si>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</si>
  <si>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</si>
  <si>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</si>
  <si>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</si>
  <si>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</si>
  <si>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</si>
  <si>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t>02.偏远附加费：美国为26RMB/票*U,无最低消费；澳大利亚/加拿大按5RMB/KG*U，最低收费为RMB265/票*U；其他国家按RMB4.5/KG*燃油，最低收费RMB220/票*燃油；偏远长期通知有效，请自行查好偏远！</t>
  </si>
  <si>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</si>
  <si>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</si>
  <si>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t>04.关税预付手续费：150RMB/票，将以FEDEX直接帐单为准（当地有可能产生目的地关税、附加费、较复杂的海关清关费等，如更改为预付或选择了关税预付则会向寄件人收取。）</t>
  </si>
  <si>
    <r>
      <rPr>
        <sz val="10"/>
        <rFont val="宋体"/>
        <charset val="134"/>
      </rPr>
      <t>05.住宅区附加费：</t>
    </r>
    <r>
      <rPr>
        <b/>
        <sz val="12"/>
        <color rgb="FF7030A0"/>
        <rFont val="宋体"/>
        <charset val="134"/>
      </rPr>
      <t>RMB32/票</t>
    </r>
    <r>
      <rPr>
        <sz val="10"/>
        <rFont val="宋体"/>
        <charset val="134"/>
      </rPr>
      <t>（需另外加收燃油附加费）；若寄运超大超重包裹（IEF/IPF服务包裹）住宅地区派送附加费则为</t>
    </r>
    <r>
      <rPr>
        <b/>
        <sz val="10"/>
        <color rgb="FF7030A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color rgb="FFFF0000"/>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</si>
  <si>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</si>
  <si>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color rgb="FF7030A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</si>
  <si>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厘米，外围长超过</t>
    </r>
    <r>
      <rPr>
        <sz val="9"/>
        <rFont val="Arial"/>
        <charset val="0"/>
      </rPr>
      <t>330</t>
    </r>
    <r>
      <rPr>
        <sz val="9"/>
        <rFont val="宋体"/>
        <charset val="0"/>
      </rPr>
      <t>厘米（外围长</t>
    </r>
    <r>
      <rPr>
        <sz val="9"/>
        <rFont val="Arial"/>
        <charset val="0"/>
      </rPr>
      <t>=</t>
    </r>
    <r>
      <rPr>
        <sz val="9"/>
        <rFont val="宋体"/>
        <charset val="0"/>
      </rPr>
      <t>两个较短边之和乘以</t>
    </r>
    <r>
      <rPr>
        <sz val="9"/>
        <rFont val="Arial"/>
        <charset val="0"/>
      </rPr>
      <t>2</t>
    </r>
    <r>
      <rPr>
        <sz val="9"/>
        <rFont val="宋体"/>
        <charset val="0"/>
      </rPr>
      <t>加上最长边）；属超大件货物，一票多件时，单件不足</t>
    </r>
    <r>
      <rPr>
        <sz val="9"/>
        <rFont val="Arial"/>
        <charset val="0"/>
      </rPr>
      <t>68KG</t>
    </r>
    <r>
      <rPr>
        <sz val="9"/>
        <rFont val="宋体"/>
        <charset val="0"/>
      </rPr>
      <t>按</t>
    </r>
    <r>
      <rPr>
        <sz val="9"/>
        <rFont val="Arial"/>
        <charset val="0"/>
      </rPr>
      <t>68KG</t>
    </r>
    <r>
      <rPr>
        <sz val="9"/>
        <rFont val="宋体"/>
        <charset val="0"/>
      </rPr>
      <t>计费；</t>
    </r>
  </si>
  <si>
    <r>
      <rPr>
        <sz val="9"/>
        <color rgb="FFFF0000"/>
        <rFont val="Arial"/>
        <charset val="0"/>
      </rPr>
      <t>13.</t>
    </r>
    <r>
      <rPr>
        <sz val="9"/>
        <color rgb="FFFF0000"/>
        <rFont val="宋体"/>
        <charset val="0"/>
      </rPr>
      <t>联邦货件最大尺寸限制：长不能超过</t>
    </r>
    <r>
      <rPr>
        <sz val="9"/>
        <color rgb="FFFF0000"/>
        <rFont val="Arial"/>
        <charset val="0"/>
      </rPr>
      <t>302CM</t>
    </r>
    <r>
      <rPr>
        <sz val="9"/>
        <color rgb="FFFF0000"/>
        <rFont val="宋体"/>
        <charset val="0"/>
      </rPr>
      <t>，宽不得超过</t>
    </r>
    <r>
      <rPr>
        <sz val="9"/>
        <color rgb="FFFF0000"/>
        <rFont val="Arial"/>
        <charset val="0"/>
      </rPr>
      <t>203CM</t>
    </r>
    <r>
      <rPr>
        <sz val="9"/>
        <color rgb="FFFF0000"/>
        <rFont val="宋体"/>
        <charset val="0"/>
      </rPr>
      <t>，高不得超过</t>
    </r>
    <r>
      <rPr>
        <sz val="9"/>
        <color rgb="FFFF0000"/>
        <rFont val="Arial"/>
        <charset val="0"/>
      </rPr>
      <t>178CM</t>
    </r>
    <r>
      <rPr>
        <sz val="9"/>
        <color rgb="FFFF0000"/>
        <rFont val="宋体"/>
        <charset val="0"/>
      </rPr>
      <t>；另外单件实重不超</t>
    </r>
    <r>
      <rPr>
        <sz val="9"/>
        <color rgb="FFFF0000"/>
        <rFont val="Arial"/>
        <charset val="0"/>
      </rPr>
      <t>976</t>
    </r>
    <r>
      <rPr>
        <sz val="9"/>
        <color rgb="FFFF0000"/>
        <rFont val="宋体"/>
        <charset val="0"/>
      </rPr>
      <t>公斤，澳大利亚超大件尺寸比较特殊：尺寸不能超：</t>
    </r>
    <r>
      <rPr>
        <sz val="9"/>
        <color rgb="FFFF0000"/>
        <rFont val="Arial"/>
        <charset val="0"/>
      </rPr>
      <t xml:space="preserve">121cm*96cm*144cm                                                                         </t>
    </r>
    <r>
      <rPr>
        <sz val="9"/>
        <color rgb="FFFF0000"/>
        <rFont val="宋体"/>
        <charset val="0"/>
      </rPr>
      <t>香港联邦非超大件货物任意两边不能同时超</t>
    </r>
    <r>
      <rPr>
        <sz val="9"/>
        <color rgb="FFFF0000"/>
        <rFont val="Arial"/>
        <charset val="0"/>
      </rPr>
      <t>90CM</t>
    </r>
    <r>
      <rPr>
        <sz val="9"/>
        <color rgb="FFFF0000"/>
        <rFont val="宋体"/>
        <charset val="0"/>
      </rPr>
      <t>，敬请知悉，谢谢！！</t>
    </r>
    <r>
      <rPr>
        <sz val="9"/>
        <color rgb="FFFF0000"/>
        <rFont val="Arial"/>
        <charset val="0"/>
      </rPr>
      <t xml:space="preserve">
</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</si>
  <si>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体积：收费标准：</t>
    </r>
    <r>
      <rPr>
        <b/>
        <sz val="10"/>
        <rFont val="Arial"/>
        <charset val="0"/>
      </rPr>
      <t>48</t>
    </r>
    <r>
      <rPr>
        <b/>
        <sz val="10"/>
        <rFont val="宋体"/>
        <charset val="0"/>
      </rPr>
      <t>RMB*U/票（适用于</t>
    </r>
    <r>
      <rPr>
        <b/>
        <sz val="10"/>
        <rFont val="Arial"/>
        <charset val="0"/>
      </rPr>
      <t>IF</t>
    </r>
    <r>
      <rPr>
        <b/>
        <sz val="10"/>
        <rFont val="宋体"/>
        <charset val="0"/>
      </rPr>
      <t>、</t>
    </r>
    <r>
      <rPr>
        <b/>
        <sz val="10"/>
        <rFont val="Arial"/>
        <charset val="0"/>
      </rPr>
      <t>IP</t>
    </r>
    <r>
      <rPr>
        <b/>
        <sz val="10"/>
        <rFont val="宋体"/>
        <charset val="0"/>
      </rPr>
      <t>及</t>
    </r>
    <r>
      <rPr>
        <b/>
        <sz val="10"/>
        <rFont val="Arial"/>
        <charset val="0"/>
      </rPr>
      <t>IE</t>
    </r>
    <r>
      <rPr>
        <b/>
        <sz val="10"/>
        <rFont val="宋体"/>
        <charset val="0"/>
      </rPr>
      <t>服务）。任何包裹最长的边大于等于</t>
    </r>
    <r>
      <rPr>
        <b/>
        <sz val="10"/>
        <rFont val="Arial"/>
        <charset val="0"/>
      </rPr>
      <t>120</t>
    </r>
    <r>
      <rPr>
        <b/>
        <sz val="10"/>
        <rFont val="宋体"/>
        <charset val="0"/>
      </rPr>
      <t>厘米；或第二最长的边大于等于</t>
    </r>
    <r>
      <rPr>
        <b/>
        <sz val="10"/>
        <rFont val="Arial"/>
        <charset val="0"/>
      </rPr>
      <t>76</t>
    </r>
    <r>
      <rPr>
        <b/>
        <sz val="10"/>
        <rFont val="宋体"/>
        <charset val="0"/>
      </rPr>
      <t>厘米，</t>
    </r>
    <r>
      <rPr>
        <b/>
        <sz val="10"/>
        <color rgb="FFFF0000"/>
        <rFont val="宋体"/>
        <charset val="0"/>
      </rPr>
      <t>周长大于等于</t>
    </r>
    <r>
      <rPr>
        <b/>
        <sz val="10"/>
        <color rgb="FFFF0000"/>
        <rFont val="Arial"/>
        <charset val="0"/>
      </rPr>
      <t>265</t>
    </r>
    <r>
      <rPr>
        <b/>
        <sz val="10"/>
        <color rgb="FFFF0000"/>
        <rFont val="宋体"/>
        <charset val="0"/>
      </rPr>
      <t>厘米</t>
    </r>
    <r>
      <rPr>
        <b/>
        <sz val="10"/>
        <rFont val="宋体"/>
        <charset val="0"/>
      </rPr>
      <t>，须收取此附加费。若货件已收取「特大包裹收费」，则毋须再收取此项「额外手续附加费</t>
    </r>
    <r>
      <rPr>
        <b/>
        <sz val="10"/>
        <rFont val="Arial"/>
        <charset val="0"/>
      </rPr>
      <t>-</t>
    </r>
    <r>
      <rPr>
        <b/>
        <sz val="10"/>
        <rFont val="宋体"/>
        <charset val="0"/>
      </rPr>
      <t>体积」。</t>
    </r>
  </si>
  <si>
    <r>
      <rPr>
        <b/>
        <sz val="10"/>
        <color rgb="FFFF0000"/>
        <rFont val="Arial"/>
        <charset val="0"/>
      </rPr>
      <t>15.</t>
    </r>
    <r>
      <rPr>
        <b/>
        <sz val="9"/>
        <color rgb="FFFF0000"/>
        <rFont val="宋体"/>
        <charset val="0"/>
      </rPr>
      <t>额外手续附加费</t>
    </r>
    <r>
      <rPr>
        <b/>
        <sz val="9"/>
        <color rgb="FFFF0000"/>
        <rFont val="Arial"/>
        <charset val="0"/>
      </rPr>
      <t>-</t>
    </r>
    <r>
      <rPr>
        <b/>
        <sz val="9"/>
        <color rgb="FFFF0000"/>
        <rFont val="宋体"/>
        <charset val="0"/>
      </rPr>
      <t>大货：收费标准：</t>
    </r>
    <r>
      <rPr>
        <b/>
        <sz val="9"/>
        <color rgb="FFFF0000"/>
        <rFont val="Arial"/>
        <charset val="0"/>
      </rPr>
      <t>1688RMB*U/</t>
    </r>
    <r>
      <rPr>
        <b/>
        <sz val="9"/>
        <color rgb="FFFF0000"/>
        <rFont val="宋体"/>
        <charset val="0"/>
      </rPr>
      <t>票（适用于</t>
    </r>
    <r>
      <rPr>
        <b/>
        <sz val="9"/>
        <color rgb="FFFF0000"/>
        <rFont val="Arial"/>
        <charset val="0"/>
      </rPr>
      <t>IPF</t>
    </r>
    <r>
      <rPr>
        <b/>
        <sz val="9"/>
        <color rgb="FFFF0000"/>
        <rFont val="宋体"/>
        <charset val="0"/>
      </rPr>
      <t>及</t>
    </r>
    <r>
      <rPr>
        <b/>
        <sz val="9"/>
        <color rgb="FFFF0000"/>
        <rFont val="Arial"/>
        <charset val="0"/>
      </rPr>
      <t>IEF</t>
    </r>
    <r>
      <rPr>
        <b/>
        <sz val="9"/>
        <color rgb="FFFF0000"/>
        <rFont val="宋体"/>
        <charset val="0"/>
      </rPr>
      <t>服务）。任何大货的货量单位量度最长的边大于等于</t>
    </r>
    <r>
      <rPr>
        <b/>
        <sz val="9"/>
        <color rgb="FFFF0000"/>
        <rFont val="Arial"/>
        <charset val="0"/>
      </rPr>
      <t>157</t>
    </r>
    <r>
      <rPr>
        <b/>
        <sz val="9"/>
        <color rgb="FFFF0000"/>
        <rFont val="宋体"/>
        <charset val="0"/>
      </rPr>
      <t>厘米，须收取此附加费</t>
    </r>
  </si>
  <si>
    <r>
      <rPr>
        <b/>
        <sz val="10"/>
        <color rgb="FF7030A0"/>
        <rFont val="Arial"/>
        <charset val="0"/>
      </rPr>
      <t>16.</t>
    </r>
    <r>
      <rPr>
        <b/>
        <sz val="10"/>
        <color rgb="FF7030A0"/>
        <rFont val="宋体"/>
        <charset val="0"/>
      </rPr>
      <t>香港联邦：</t>
    </r>
    <r>
      <rPr>
        <b/>
        <sz val="9"/>
        <color rgb="FF7030A0"/>
        <rFont val="宋体"/>
        <charset val="0"/>
      </rPr>
      <t>特大包裹收费：收费标准：</t>
    </r>
    <r>
      <rPr>
        <b/>
        <sz val="9"/>
        <color rgb="FF7030A0"/>
        <rFont val="Arial"/>
        <charset val="0"/>
      </rPr>
      <t>625RMB*U/</t>
    </r>
    <r>
      <rPr>
        <b/>
        <sz val="9"/>
        <color rgb="FF7030A0"/>
        <rFont val="宋体"/>
        <charset val="0"/>
      </rPr>
      <t>票（适用于</t>
    </r>
    <r>
      <rPr>
        <b/>
        <sz val="9"/>
        <color rgb="FF7030A0"/>
        <rFont val="Arial"/>
        <charset val="0"/>
      </rPr>
      <t>IF</t>
    </r>
    <r>
      <rPr>
        <b/>
        <sz val="9"/>
        <color rgb="FF7030A0"/>
        <rFont val="宋体"/>
        <charset val="0"/>
      </rPr>
      <t>、</t>
    </r>
    <r>
      <rPr>
        <b/>
        <sz val="9"/>
        <color rgb="FF7030A0"/>
        <rFont val="Arial"/>
        <charset val="0"/>
      </rPr>
      <t>IP</t>
    </r>
    <r>
      <rPr>
        <b/>
        <sz val="9"/>
        <color rgb="FF7030A0"/>
        <rFont val="宋体"/>
        <charset val="0"/>
      </rPr>
      <t>及</t>
    </r>
    <r>
      <rPr>
        <b/>
        <sz val="9"/>
        <color rgb="FF7030A0"/>
        <rFont val="Arial"/>
        <charset val="0"/>
      </rPr>
      <t>IE</t>
    </r>
    <r>
      <rPr>
        <b/>
        <sz val="9"/>
        <color rgb="FF7030A0"/>
        <rFont val="宋体"/>
        <charset val="0"/>
      </rPr>
      <t>服务）。任何货件内载的包裹尺寸如大于等于</t>
    </r>
    <r>
      <rPr>
        <b/>
        <sz val="9"/>
        <color rgb="FFFF0000"/>
        <rFont val="Arial"/>
        <charset val="0"/>
      </rPr>
      <t>240</t>
    </r>
    <r>
      <rPr>
        <b/>
        <sz val="9"/>
        <color rgb="FF7030A0"/>
        <rFont val="宋体"/>
        <charset val="0"/>
      </rPr>
      <t>厘米长度</t>
    </r>
    <r>
      <rPr>
        <b/>
        <sz val="9"/>
        <color rgb="FF7030A0"/>
        <rFont val="Arial"/>
        <charset val="0"/>
      </rPr>
      <t xml:space="preserve">, </t>
    </r>
    <r>
      <rPr>
        <b/>
        <sz val="9"/>
        <color rgb="FF7030A0"/>
        <rFont val="宋体"/>
        <charset val="0"/>
      </rPr>
      <t>须收取此附加费。</t>
    </r>
  </si>
  <si>
    <r>
      <rPr>
        <b/>
        <sz val="10"/>
        <color rgb="FF7030A0"/>
        <rFont val="Arial"/>
        <charset val="0"/>
      </rPr>
      <t>17.</t>
    </r>
    <r>
      <rPr>
        <b/>
        <sz val="10"/>
        <color rgb="FF7030A0"/>
        <rFont val="宋体"/>
        <charset val="0"/>
      </rPr>
      <t>香港联邦寄往多米尼加共和国的货件，当地海关需收取海关用户费，</t>
    </r>
    <r>
      <rPr>
        <b/>
        <sz val="10"/>
        <color rgb="FF7030A0"/>
        <rFont val="Arial"/>
        <charset val="0"/>
      </rPr>
      <t>0.25</t>
    </r>
    <r>
      <rPr>
        <b/>
        <sz val="10"/>
        <color rgb="FF7030A0"/>
        <rFont val="宋体"/>
        <charset val="0"/>
      </rPr>
      <t>美元</t>
    </r>
    <r>
      <rPr>
        <b/>
        <sz val="10"/>
        <color rgb="FF7030A0"/>
        <rFont val="Arial"/>
        <charset val="0"/>
      </rPr>
      <t>/KG</t>
    </r>
    <r>
      <rPr>
        <b/>
        <sz val="10"/>
        <color rgb="FF7030A0"/>
        <rFont val="宋体"/>
        <charset val="0"/>
      </rPr>
      <t>，单票最高不超过</t>
    </r>
    <r>
      <rPr>
        <b/>
        <sz val="10"/>
        <color rgb="FF7030A0"/>
        <rFont val="Arial"/>
        <charset val="0"/>
      </rPr>
      <t>10</t>
    </r>
    <r>
      <rPr>
        <b/>
        <sz val="10"/>
        <color rgb="FF7030A0"/>
        <rFont val="宋体"/>
        <charset val="0"/>
      </rPr>
      <t>美元，这是当地海关强制收取的，具体以账单为准，请知悉！！！</t>
    </r>
  </si>
  <si>
    <r>
      <rPr>
        <b/>
        <sz val="10"/>
        <color rgb="FF7030A0"/>
        <rFont val="宋体"/>
        <charset val="0"/>
      </rPr>
      <t>18.香港联邦寄往多米尼加（</t>
    </r>
    <r>
      <rPr>
        <b/>
        <sz val="10"/>
        <color rgb="FF7030A0"/>
        <rFont val="Arial"/>
        <charset val="0"/>
      </rPr>
      <t>DM</t>
    </r>
    <r>
      <rPr>
        <b/>
        <sz val="10"/>
        <color rgb="FF7030A0"/>
        <rFont val="宋体"/>
        <charset val="0"/>
      </rPr>
      <t>）</t>
    </r>
    <r>
      <rPr>
        <b/>
        <sz val="10"/>
        <color rgb="FF7030A0"/>
        <rFont val="Arial"/>
        <charset val="0"/>
      </rPr>
      <t xml:space="preserve">/ </t>
    </r>
    <r>
      <rPr>
        <b/>
        <sz val="10"/>
        <color rgb="FF7030A0"/>
        <rFont val="宋体"/>
        <charset val="0"/>
      </rPr>
      <t>多米尼加共和国（</t>
    </r>
    <r>
      <rPr>
        <b/>
        <sz val="10"/>
        <color rgb="FF7030A0"/>
        <rFont val="Arial"/>
        <charset val="0"/>
      </rPr>
      <t>DO</t>
    </r>
    <r>
      <rPr>
        <b/>
        <sz val="10"/>
        <color rgb="FF7030A0"/>
        <rFont val="宋体"/>
        <charset val="0"/>
      </rPr>
      <t>）的货物尺寸最长不能超</t>
    </r>
    <r>
      <rPr>
        <b/>
        <sz val="10"/>
        <color rgb="FF7030A0"/>
        <rFont val="Arial"/>
        <charset val="0"/>
      </rPr>
      <t>102</t>
    </r>
    <r>
      <rPr>
        <b/>
        <sz val="10"/>
        <color rgb="FF7030A0"/>
        <rFont val="宋体"/>
        <charset val="0"/>
      </rPr>
      <t>厘米</t>
    </r>
  </si>
  <si>
    <r>
      <rPr>
        <sz val="9"/>
        <color rgb="FFFF0000"/>
        <rFont val="宋体"/>
        <charset val="0"/>
      </rPr>
      <t>联邦渠道如快件破损、部分遗失或延误等均不予以赔偿，对于整票快件遗失，申报价值低于100USD的按照实际申报赔偿，最高赔偿金额为</t>
    </r>
    <r>
      <rPr>
        <sz val="9"/>
        <color rgb="FFFF0000"/>
        <rFont val="Arial"/>
        <charset val="0"/>
      </rPr>
      <t>USD100</t>
    </r>
    <r>
      <rPr>
        <sz val="9"/>
        <color rgb="FFFF0000"/>
        <rFont val="宋体"/>
        <charset val="0"/>
      </rPr>
      <t>，索赔申请必须于货交代理之日算起</t>
    </r>
    <r>
      <rPr>
        <sz val="9"/>
        <color rgb="FFFF0000"/>
        <rFont val="Arial"/>
        <charset val="0"/>
      </rPr>
      <t>30</t>
    </r>
    <r>
      <rPr>
        <sz val="9"/>
        <color rgb="FFFF0000"/>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</si>
  <si>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</si>
  <si>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TNT 操作要求及附加费相关规则</t>
  </si>
  <si>
    <t>返回目录</t>
  </si>
  <si>
    <t>一、TNT标准附加费及相关规则,特殊情况以渠道或出货代理为准</t>
  </si>
  <si>
    <t xml:space="preserve">  1、可接内置电和配套电产品</t>
  </si>
  <si>
    <t xml:space="preserve">  2、超值附加费：申报价值超120USD(含120USD)，需加收25RMB/票；</t>
  </si>
  <si>
    <t xml:space="preserve">  3、一般贸易报关：报关费300RMB/票+（另加中港费1RMB/KG，中港最低消费50RMB/票）</t>
  </si>
  <si>
    <t xml:space="preserve">  4、偏远地区附加费：收费标准为RMB4.5元/KG，每票最低收费RMB220元，需另外加收当周燃油费；</t>
  </si>
  <si>
    <t xml:space="preserve">  5、此渠道可接受关税预付与第三方付税，附加费为RMB180.0/票</t>
  </si>
  <si>
    <t xml:space="preserve">  6、TNT将对符合以下任意一种情况的货件，加收RMB155/票的特别操作处理费（另加当月燃油附加费），如果货物符合以下两项或以上条件者，</t>
  </si>
  <si>
    <t xml:space="preserve">  TNT均只会收取一次特别操作处理费：</t>
  </si>
  <si>
    <t xml:space="preserve">     1）不适合传送带操作的货件：当任意一件货物重量小于或等于30公斤，但其任意一边尺寸超过120cm(长)*70cm(宽)*60cm(高)；如单件实重20KG,尺寸80*72*30CM，</t>
  </si>
  <si>
    <t xml:space="preserve">  需加收特殊处理费；</t>
  </si>
  <si>
    <t xml:space="preserve">     2）尺寸过大的货件：当任意一件货物重量大于30公斤，但其任意一边尺寸超过240cm(长)*120cm(宽)*150cm(高)；</t>
  </si>
  <si>
    <r>
      <rPr>
        <sz val="10"/>
        <rFont val="宋体"/>
        <charset val="134"/>
      </rPr>
      <t xml:space="preserve">  7、不可堆叠货物附加费:</t>
    </r>
    <r>
      <rPr>
        <sz val="10"/>
        <color rgb="FFFF0000"/>
        <rFont val="宋体"/>
        <charset val="134"/>
      </rPr>
      <t>230RMB</t>
    </r>
    <r>
      <rPr>
        <sz val="10"/>
        <rFont val="宋体"/>
        <charset val="134"/>
      </rPr>
      <t>/票另加当月燃油附加费，不可堆叠货物标准如下：</t>
    </r>
  </si>
  <si>
    <t xml:space="preserve">      ①任何没有平整表面的托盘货；</t>
  </si>
  <si>
    <t xml:space="preserve">      ②任何没有平整表面并且不能被放进笼车的非托盘货；</t>
  </si>
  <si>
    <t xml:space="preserve">      ③任何使用嵌套式托盘的托盘货；</t>
  </si>
  <si>
    <t xml:space="preserve">      ④任何没有打托，但是也没有平整表面以供堆叠的货物；</t>
  </si>
  <si>
    <t xml:space="preserve">  8、私人地址附加费：18RMB/票另加当月燃油附加费；（德国）</t>
  </si>
  <si>
    <t xml:space="preserve">  9、更改地址费：100RMB/票另加当月燃油附加费；</t>
  </si>
  <si>
    <t xml:space="preserve">  10、安检费0.5元/KG，最低5元/票，最高107元/票</t>
  </si>
  <si>
    <t xml:space="preserve">  11、单件实重超68KG货件需要打卡板脚，只接受单件不超过100KG货件（若超过此重量请单独咨询是否有服务及附加费）</t>
  </si>
  <si>
    <t>二、TNT重量计算方法与包装要求：</t>
  </si>
  <si>
    <t>（1）重量计算方法：</t>
  </si>
  <si>
    <t xml:space="preserve">    ① 实重大取实重，体积大取材积，材积重计算方法：以 (长x寛x高)厘米/5000为准，一票多件包裹以总重之和结算；   </t>
  </si>
  <si>
    <t xml:space="preserve">    ②单件500KG以内，尺寸：240*120*150cm以内，单边超过2M的要尝试订仓;</t>
  </si>
  <si>
    <t xml:space="preserve">    ③TNT规定货物重量21公斤以下不足0.5公斤按0.5公斤收费，21公斤以上不足1公斤按1公斤收费；</t>
  </si>
  <si>
    <t>（2）货物包装：</t>
  </si>
  <si>
    <t xml:space="preserve">    ① 货物包装：任何货物均需要外包装，拒绝纸皮薄／无耳朵／密封包装，易碎品和超重货都须自行包装好；</t>
  </si>
  <si>
    <t xml:space="preserve">    ② 货上单号：货上需贴上或用大头笔在明显处写上与运单相符的运单号码和国家；请不要将整份运单复印贴至每箱上；</t>
  </si>
  <si>
    <t xml:space="preserve">    ③ 核对重量：重量交接以现场过磅为准，以交货人清单签字为效，如重量不符，交货人可选择扣件核查；</t>
  </si>
  <si>
    <t xml:space="preserve">    ④ 其他包装：可接受木箱、木架包装，但必须结实，打合页可开箱查验；</t>
  </si>
  <si>
    <t xml:space="preserve">    ⑤ 此渠道货件如果是包裹时，必须使用TNT包裹袋包装。</t>
  </si>
  <si>
    <t>三、TNT渠道操作要求及“特殊货物”注意事项</t>
  </si>
  <si>
    <t>（1）商业发票、运单、交接清单要求：</t>
  </si>
  <si>
    <t xml:space="preserve">    ① 商业发票：包含寄件人、收货人、品名（材质+用途）、申报价值（拒绝低申报）,订在运单一起；</t>
  </si>
  <si>
    <t xml:space="preserve">    ② 必须有寄件人信息（地址必须有，寄件人名和公司名有其一即可）</t>
  </si>
  <si>
    <t xml:space="preserve">    ③ 商业发票中货物申报价值只允许USD，EUR或目的地币种，发票上需要原产地“MADE IN CHINA”字样</t>
  </si>
  <si>
    <t xml:space="preserve">    ④ 四大快递运单FED/DHL/UPS/TNT不可混用，在运单明显处写上渠道代码：标注TNT服务方式：“TNT-HKA”</t>
  </si>
  <si>
    <t>　     运单常规填写：TNT运费（正常预付）、目的地关税（正常到付），如选择方式不一样，需另外在交接清单上备注。</t>
  </si>
  <si>
    <t xml:space="preserve">    ⑤ 交接清单：包含单号、件数、重量、品名、目的地、申报价值、中转线路、备注项,须加盖公司章；</t>
  </si>
  <si>
    <t xml:space="preserve">    ⑥ 商业发票申报价值如超过USD120.0，则需提供产品海关编码: H.S.CODE；</t>
  </si>
  <si>
    <t xml:space="preserve">    ⑦ 商业发票一份三份与运单订在一起贴在每票货的第一件上，交接清单则单独给到收货人员交接；</t>
  </si>
  <si>
    <t xml:space="preserve">    ⑧ 如有随货走的产地证、薰蒸证、出口证等，请一并与商业发票订在一起；不要单独贴在箱上；</t>
  </si>
  <si>
    <t xml:space="preserve">    ⑨ 客户如在外省，发货时则须要向甲方发送“外省客户出货明细提货预报”，提货费和操作费参照报价；</t>
  </si>
  <si>
    <t>（2）部分国家特殊要求：</t>
  </si>
  <si>
    <t xml:space="preserve">    ① 巴林申报价值超100USD需提供正本CO“原产地证明书”，若无提供将会产生罚款。为了方便清关，中东国家随货请附带CO“原产地证明书”和正本发票</t>
  </si>
  <si>
    <t xml:space="preserve">    ② 寄往印度尼西亚的货物单票重量超过100KG或申报价值超过240USD，需要提供进口许可证；</t>
  </si>
  <si>
    <t xml:space="preserve">    ③ 科威特单票超70KG或申报价值超USD1500无服务；此国家需要提供CO“原产地证明书”；</t>
  </si>
  <si>
    <t xml:space="preserve">    ④ 不接收寄往卡塔尔国家的一切货物；</t>
  </si>
  <si>
    <t xml:space="preserve">    ⑤ 阿曼单件不能超过35kg，否则将无法进行安检和扫描，将处以一定金额的罚金。</t>
  </si>
  <si>
    <t xml:space="preserve">    ⑥ 发往印度的货件，如是选择经济服务的话，收件人需在3天之内必须清完关，否则就会有罚款产生（DHL/FED/TNT:每天5000-10000INR，UPS以账单为准）;</t>
  </si>
  <si>
    <t xml:space="preserve">    ⑦ 发往印度的货件，进口商必须提供GSTIN（GST识别号码）/PAN（永久账户号码）;如是个人件提供Aadhar号码（唯一身份证号码）或PAN（永久账户号码）</t>
  </si>
  <si>
    <t xml:space="preserve">    /KYC/护照号码（政府认可的地址证明/身份识别）代替GSTIN也是可以的------以上所述资料请收件方务必提前准备好;</t>
  </si>
  <si>
    <t xml:space="preserve">    ⑧ 运单上收件人联系电话必须是有效能联系上的，否则届时产生的罚款/关税/杂费都将转为寄件人承担;</t>
  </si>
  <si>
    <t xml:space="preserve">    ⑨ 寄往印度的礼品并不能免税。</t>
  </si>
  <si>
    <t xml:space="preserve">     ⑩寄往加拿大、美国的货件出口前不接受DDP关税预付服务，请客户留意出口前与收件人确认支付关税;同时，随货发票若显示关税预付（DDP）服务，当地可能无法清关。</t>
  </si>
  <si>
    <t xml:space="preserve">     ⑩凡是去阿联酋的货物，寄件人需在发票上注明15位的VAT税号，否则有机会产生清关问题而引起退件，若需知道更详细的信息请参考以下网站：WWW.TNT.COM/AE/VAT</t>
  </si>
  <si>
    <t xml:space="preserve">       和 WWW.TNT.COM/SA/VAT。我司出货前不再复核，请提前跟客户做好沟通，因此产生清关问题导致退件等费用将由客户自行承担，谢谢！</t>
  </si>
  <si>
    <t xml:space="preserve">    ※ 肯尼亚海关重申，进口到肯尼亚的所有快件，如果电子运单上的申报价值或者预清关申报价值与发票上的申报价值不一致，海关将会采用运单申报价值作为征税基础。</t>
  </si>
  <si>
    <t>此类差异可能是由于客户书写错误或者手工修改打印运单申报价格，从而导致运单与发票上的申报价值不一致。</t>
  </si>
  <si>
    <t xml:space="preserve">     如因上述原因导致运单与发票申报价格不一致，无论发票显示的申报价值是否正确，海关单据都会采用首次创建运单填写的申报价值并将其作为征税的基础，即使运单申报价值是错误的。</t>
  </si>
  <si>
    <t xml:space="preserve">     因为肯尼亚海关采用运单申报价值和预清关申报价值作为申报价值，如果运单申报价值高于发票价值，进口商（贸易术语是DTP的情况下则为发件人）需要负担更高的关税以及增值税。</t>
  </si>
  <si>
    <t xml:space="preserve">如果运单申报价值低报，海关则认定此类行为为误报，将会处以罚款。
</t>
  </si>
  <si>
    <t xml:space="preserve">    ※受海关监管变化，TNT渠道所有进口到印度当地货物均需在快件到达后1个工作日内完成BoE(Bill of Entry)，当地TNT为了更好的应对此变化,现要求：</t>
  </si>
  <si>
    <t xml:space="preserve">    1. 需在运单和发票上备注  正确和有效的收件人名字和电话 ,所有海关单据也必须全部扫描并及时上传到PACS系统,以便可以在最早的时间与收件人联系.  </t>
  </si>
  <si>
    <t xml:space="preserve">    2. 如当地TNT无法及时联系上收件人完成BOE(Bill of Entry)申报,收件人将被征收:自到达日起,前3个工作日罚款 INR 5,000(72欧元),以后每个工作日罚款 INR 10,000(144欧元).</t>
  </si>
  <si>
    <t xml:space="preserve">    3. 收件人必须在申报当天支付进口税金,超期支付会在原税金基础上再加收15%的利息.
</t>
  </si>
  <si>
    <t xml:space="preserve">    4.若运单和发票上备注收件人/进口商的GST Number,可顺利完成BoE的申报，方便清关。</t>
  </si>
  <si>
    <r>
      <rPr>
        <sz val="10"/>
        <color indexed="10"/>
        <rFont val="宋体"/>
        <charset val="134"/>
      </rPr>
      <t xml:space="preserve">    </t>
    </r>
    <r>
      <rPr>
        <sz val="10"/>
        <color indexed="10"/>
        <rFont val="MS Gothic"/>
        <charset val="134"/>
      </rPr>
      <t>⑪</t>
    </r>
    <r>
      <rPr>
        <sz val="10"/>
        <color indexed="10"/>
        <rFont val="宋体"/>
        <charset val="134"/>
      </rPr>
      <t xml:space="preserve"> 阿尔及利亚：当地不允许进口监控摄像系统，相关产品海关查出会被没收；</t>
    </r>
  </si>
  <si>
    <r>
      <rPr>
        <sz val="10"/>
        <color indexed="10"/>
        <rFont val="宋体"/>
        <charset val="134"/>
      </rPr>
      <t xml:space="preserve">    </t>
    </r>
    <r>
      <rPr>
        <sz val="10"/>
        <color indexed="10"/>
        <rFont val="MS Gothic"/>
        <charset val="134"/>
      </rPr>
      <t>⑫</t>
    </r>
    <r>
      <rPr>
        <sz val="10"/>
        <color indexed="10"/>
        <rFont val="宋体"/>
        <charset val="134"/>
      </rPr>
      <t>接四大快递通知，即日起所有寄往韩国的货必须在随货发票上显示CCIC号码（13 digit code with Personal Customs Clearance Code ,Customs Clearance Indigenous Code (CCIC) example: P123456789012），</t>
    </r>
  </si>
  <si>
    <t xml:space="preserve">     所有货件都必须提供（包括私人件），请知悉并转告发件人，我司出口前不再逐一审核，若货物未遵从相关要求而导致的一切后果或相关费用将由发件人承担。</t>
  </si>
  <si>
    <t>（3）特殊产品操作注意：</t>
  </si>
  <si>
    <t xml:space="preserve">    ① 不接整套手机；</t>
  </si>
  <si>
    <t xml:space="preserve">    ② 不接收打印耗材；</t>
  </si>
  <si>
    <t xml:space="preserve">    ③ 此渠道可接受普货和内置电池、配套电池。不接移动电源、纯电池货件。 </t>
  </si>
  <si>
    <t>四、注意事项</t>
  </si>
  <si>
    <t>(1) 客户必须严格遵守快递服务商、海关、航空的条例与规定，对揽收的货物认真检查，货物须符合以下条件：</t>
  </si>
  <si>
    <t xml:space="preserve">    ① 危险品不承运：包括易燃易爆物品、有毒物品、有污染性物品、放射性物品、不明气体等；</t>
  </si>
  <si>
    <t xml:space="preserve">    ② 动植物类、液状、粉状、物体类不承运：包括鲜活生物，香烟或其包装、药物药品、食品等；</t>
  </si>
  <si>
    <t xml:space="preserve">    ③ 仿牌、黄色及盗版类以及所有法律法规禁止或限制携带或运输的物品不承运；</t>
  </si>
  <si>
    <t xml:space="preserve">    ④ 货物内外包装和货物上有航空违禁品标识的不承运；</t>
  </si>
  <si>
    <t xml:space="preserve">    ⑤ 主动申报：电池需正确申报（锂电、干电）以及内置、配套、纯电池，拒绝内置外置功率超100W的电池；</t>
  </si>
  <si>
    <t>(2) 如果客户托运的货物中有上述禁止中转的货物，被我司查验到，我司有权拒绝承运，并有权按照报价规定的风险提示处以RMB20-10000元的风险罚款；</t>
  </si>
  <si>
    <t>　  如我司未查验到，被海关或指定服务商查处，除上述风险罚款外，产生的海关或服务商处罚金等直接经济损失和法律责任将由客户自行承担。</t>
  </si>
  <si>
    <t>(3) 客户递交的商业发票上应填写原始寄件公司信息，申报价值如超过USD120.0，则需主动提供产品海关编码: H.S.CODE；如客户未提供以上两项，我司会代为处理申报，</t>
  </si>
  <si>
    <t xml:space="preserve">    不会另外通知客户问题件，如因申报原因造成海关扣关、高关税或清关延误，我司概不承担相关责任及费用。</t>
  </si>
  <si>
    <t>(4) 快递运费不包括目的地或转运地海关征收的关税、或产生的特别派送费用。货物签收后，若目的地收件人拒付海关关税或各种政府杂费：</t>
  </si>
  <si>
    <t xml:space="preserve">    一年内有效，特殊国家（例如阿根廷等）海关额外征收罚款或是税金追溯期超过一年的将依目的地国家海关规定为准，此费用将依快递服务商</t>
  </si>
  <si>
    <t xml:space="preserve">    账单直接向寄件人收取；如寄件人有异议，则可自行联络目的地收件人支付，并在7日内提供有支付人联络方式的付款授权书，我司才能协助尝试通知更改付款人。</t>
  </si>
  <si>
    <r>
      <rPr>
        <sz val="10"/>
        <color indexed="8"/>
        <rFont val="宋体"/>
        <charset val="134"/>
      </rPr>
      <t>(</t>
    </r>
    <r>
      <rPr>
        <sz val="10"/>
        <color indexed="8"/>
        <rFont val="宋体"/>
        <charset val="134"/>
      </rPr>
      <t xml:space="preserve">5) </t>
    </r>
    <r>
      <rPr>
        <sz val="10"/>
        <color indexed="8"/>
        <rFont val="宋体"/>
        <charset val="134"/>
      </rPr>
      <t>选择关税预付服务方式时，我司代理渠道账单周期为三个月，贸易渠道账单周期为六个月，超过以上周期无关税账单时我司将退还关税预付保证金，</t>
    </r>
  </si>
  <si>
    <t xml:space="preserve">    但如后期有关税账单下来我司将按照账单补收关税。
</t>
  </si>
  <si>
    <r>
      <rPr>
        <sz val="10"/>
        <color indexed="8"/>
        <rFont val="宋体"/>
        <charset val="134"/>
      </rPr>
      <t>(6) 所有偏远费，更改地址费，住宅费等附加费：货物签收后，</t>
    </r>
    <r>
      <rPr>
        <sz val="10"/>
        <color indexed="8"/>
        <rFont val="宋体"/>
        <charset val="134"/>
      </rPr>
      <t>180</t>
    </r>
    <r>
      <rPr>
        <sz val="10"/>
        <color indexed="8"/>
        <rFont val="宋体"/>
        <charset val="134"/>
      </rPr>
      <t>天内通知有效，部分偏远城市或代理更新时不能在收货时即刻查出，敬请留意；</t>
    </r>
  </si>
  <si>
    <r>
      <rPr>
        <sz val="10"/>
        <color indexed="8"/>
        <rFont val="宋体"/>
        <charset val="134"/>
      </rPr>
      <t xml:space="preserve">    国外退件费，海关罚款，仓储费</t>
    </r>
    <r>
      <rPr>
        <sz val="10"/>
        <color indexed="8"/>
        <rFont val="宋体"/>
        <charset val="134"/>
      </rPr>
      <t>1年</t>
    </r>
    <r>
      <rPr>
        <sz val="10"/>
        <color indexed="8"/>
        <rFont val="宋体"/>
        <charset val="134"/>
      </rPr>
      <t>内通知有效，请知悉。</t>
    </r>
  </si>
  <si>
    <t>五、赔偿条例</t>
  </si>
  <si>
    <t>(1)　快件出现破损或遗失等问题,收货人须在签收后48小时内向目的地投诉，目的地服务商得到投诉受理后会提供Reference Number。发件代理须凭此Reference Number</t>
  </si>
  <si>
    <t xml:space="preserve">     向我司提出索赔，否则将无法受理；提交索赔时,请同时提供运单和发票；须在快件签收后7天内提交索赔函，并在索赔函上注明上述NO；货物破损的，须提供货物破损</t>
  </si>
  <si>
    <t xml:space="preserve">     的详细照片（含内，外包装情况以及破损实况）；同时须列明遗失或破损快件的品名,型号,数量,单价,总价；</t>
  </si>
  <si>
    <t>(2)　遗失或损毁快件的赔偿根据《华沙公约》相关规则,特殊情况以渠道或出货代理为准理赔：按发货人提供的商业发票海关价值赔偿，最高不超过USD100.0/票（最终以指定的快递服务商赔偿</t>
  </si>
  <si>
    <t xml:space="preserve">     金额为准），文件作免运费处理或赔偿USD20.0；任何形式的延误、遗失或损毁甲方不承担任何间接损失，直接损失的赔偿以上述的最高赔偿标准为限。</t>
  </si>
  <si>
    <t>(3) 要求索赔的快件，应在出现事故15天内，以书面形式向甲方客服部提出索赔，并提供相关的图片、索赔函、商业发票、目的地备案号码；超过索赔期限，甲方不再</t>
  </si>
  <si>
    <t xml:space="preserve">     接受索赔处理，已签收的快件须在货物送达后7天内向甲方书面形式提出，部分第三方贸易渠道服务商不接受索赔，详见报价说明。</t>
  </si>
  <si>
    <t>(4) 由于罢工、战争、自然灾害、航班延误、海关查验、政府行为、快递服务商内部操作或航班等不可抗力因素造成的损失，或客户提供的地址发票等资料有误或不及时</t>
  </si>
  <si>
    <t>　　 造成的损失，或由于收件公司不配合海关清关或无法提供清关文件而产生的清关延误甚至被海关充公没收、退回，我司不承担任何责任。</t>
  </si>
  <si>
    <t>(5) 易碎品请客户自行包装好，否则破碎后我司概不负责；对于高价值产品，建议客人向保险公司购买保险；一切赔偿依上述为准；</t>
  </si>
  <si>
    <t>UPS 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</si>
  <si>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</si>
  <si>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</si>
  <si>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</si>
  <si>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*燃油；我司三个月内通知有效，请各客户自行查好偏远，谢谢！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</si>
  <si>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</si>
  <si>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</si>
  <si>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</si>
  <si>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</si>
  <si>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RMB48/件计算另需加燃油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</si>
  <si>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</si>
  <si>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</si>
  <si>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</si>
  <si>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</si>
  <si>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</si>
  <si>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超过最大限制附加费更新为1500RMB/件+U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</si>
  <si>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</si>
  <si>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9.大型包裹附加费:440RMB/件+U,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</si>
  <si>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</si>
  <si>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</si>
  <si>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</si>
  <si>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</si>
  <si>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</si>
  <si>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</si>
  <si>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r>
      <rPr>
        <b/>
        <sz val="36"/>
        <rFont val="宋体"/>
        <charset val="134"/>
      </rPr>
      <t>D3-HKDHL</t>
    </r>
    <r>
      <rPr>
        <b/>
        <sz val="36"/>
        <rFont val="宋体"/>
        <charset val="134"/>
        <scheme val="minor"/>
      </rPr>
      <t>电池价</t>
    </r>
    <r>
      <rPr>
        <b/>
        <sz val="18"/>
        <color rgb="FFFF0000"/>
        <rFont val="宋体"/>
        <charset val="134"/>
      </rPr>
      <t>已含油</t>
    </r>
  </si>
  <si>
    <t xml:space="preserve">小货含DG，大货21KG起DG费另加800元/票。   申报价值超120USD+25元/票      </t>
  </si>
  <si>
    <t>分区</t>
  </si>
  <si>
    <t>正规DG出货，每票货需有一箱货需预留0.1KG的资料重</t>
  </si>
  <si>
    <t>只接纯电池，不接超100WH以上的电池，普通纸箱需硬朗整洁，所有纸箱单件不能超10KG。电池需绝缘独立包装。</t>
  </si>
  <si>
    <t>KG</t>
  </si>
  <si>
    <t>重量/国家</t>
  </si>
  <si>
    <t>韩国，台湾</t>
  </si>
  <si>
    <t>新加坡，马来等</t>
  </si>
  <si>
    <t>日本</t>
  </si>
  <si>
    <r>
      <rPr>
        <b/>
        <sz val="9"/>
        <color theme="1"/>
        <rFont val="宋体"/>
        <charset val="134"/>
        <scheme val="minor"/>
      </rPr>
      <t xml:space="preserve">澳大利亚               </t>
    </r>
    <r>
      <rPr>
        <b/>
        <sz val="9"/>
        <color indexed="8"/>
        <rFont val="宋体"/>
        <charset val="134"/>
      </rPr>
      <t xml:space="preserve">    </t>
    </r>
    <r>
      <rPr>
        <b/>
        <sz val="9"/>
        <color indexed="8"/>
        <rFont val="宋体"/>
        <charset val="134"/>
      </rPr>
      <t xml:space="preserve"> 新西兰</t>
    </r>
  </si>
  <si>
    <t xml:space="preserve">美加墨              </t>
  </si>
  <si>
    <r>
      <rPr>
        <b/>
        <sz val="9"/>
        <color theme="1"/>
        <rFont val="宋体"/>
        <charset val="134"/>
        <scheme val="minor"/>
      </rPr>
      <t xml:space="preserve">欧洲各国                </t>
    </r>
    <r>
      <rPr>
        <b/>
        <sz val="9"/>
        <color indexed="8"/>
        <rFont val="宋体"/>
        <charset val="134"/>
      </rPr>
      <t xml:space="preserve">    </t>
    </r>
    <r>
      <rPr>
        <b/>
        <sz val="9"/>
        <color indexed="8"/>
        <rFont val="宋体"/>
        <charset val="134"/>
      </rPr>
      <t>立陶宛</t>
    </r>
    <r>
      <rPr>
        <b/>
        <sz val="9"/>
        <color indexed="8"/>
        <rFont val="宋体"/>
        <charset val="134"/>
      </rPr>
      <t>等</t>
    </r>
  </si>
  <si>
    <t>阿联酋          以色列等</t>
  </si>
  <si>
    <t>哥伦比亚,科威特 沙特 等</t>
  </si>
  <si>
    <t>0.5-3kg</t>
  </si>
  <si>
    <t>21-32kg</t>
  </si>
  <si>
    <t>33-70kg</t>
  </si>
  <si>
    <t>71-299kg</t>
  </si>
  <si>
    <t>DHL所有产生的杂费，收件人拒绝支付一律由发件方承担，一旦DHL原始帐单下来产生的杂费发件方需无理由支付。</t>
  </si>
  <si>
    <t>注：此渠道不接各种仿牌，涂牌，贴牌，请各客户交货前先行查货，如在我司查到仿牌贴牌，我司认定为冲货，罚款1000元/票，一律不说情！</t>
  </si>
  <si>
    <t>D3-分区</t>
  </si>
  <si>
    <t>红色字体国家需确认邮编是否有DG服务</t>
  </si>
  <si>
    <t>分区名称</t>
  </si>
  <si>
    <t>目的地国家</t>
  </si>
  <si>
    <t>2区</t>
  </si>
  <si>
    <r>
      <rPr>
        <sz val="10"/>
        <rFont val="宋体"/>
        <charset val="134"/>
      </rPr>
      <t>韩国</t>
    </r>
    <r>
      <rPr>
        <sz val="10"/>
        <rFont val="Arial"/>
        <charset val="0"/>
      </rPr>
      <t>,</t>
    </r>
    <r>
      <rPr>
        <sz val="10"/>
        <rFont val="宋体"/>
        <charset val="134"/>
      </rPr>
      <t>中国台湾</t>
    </r>
    <r>
      <rPr>
        <sz val="10"/>
        <rFont val="Arial"/>
        <charset val="0"/>
      </rPr>
      <t>,</t>
    </r>
  </si>
  <si>
    <t>3区</t>
  </si>
  <si>
    <r>
      <rPr>
        <sz val="10"/>
        <color rgb="FFFF0000"/>
        <rFont val="宋体"/>
        <charset val="134"/>
      </rPr>
      <t>文莱</t>
    </r>
    <r>
      <rPr>
        <sz val="10"/>
        <rFont val="宋体"/>
        <charset val="134"/>
      </rPr>
      <t>，印度尼西亚,马来西亚,</t>
    </r>
    <r>
      <rPr>
        <sz val="10"/>
        <color rgb="FFFF0000"/>
        <rFont val="宋体"/>
        <charset val="134"/>
      </rPr>
      <t>菲律宾</t>
    </r>
    <r>
      <rPr>
        <sz val="10"/>
        <rFont val="宋体"/>
        <charset val="134"/>
      </rPr>
      <t>,新加坡,泰国,越南,</t>
    </r>
  </si>
  <si>
    <t>4区</t>
  </si>
  <si>
    <r>
      <rPr>
        <sz val="10"/>
        <rFont val="宋体"/>
        <charset val="134"/>
      </rPr>
      <t>日本</t>
    </r>
    <r>
      <rPr>
        <sz val="10"/>
        <rFont val="Arial"/>
        <charset val="0"/>
      </rPr>
      <t>,</t>
    </r>
  </si>
  <si>
    <t>5区</t>
  </si>
  <si>
    <t>澳大利亚,新西兰,</t>
  </si>
  <si>
    <t>7区</t>
  </si>
  <si>
    <r>
      <rPr>
        <sz val="10"/>
        <rFont val="宋体"/>
        <charset val="134"/>
      </rPr>
      <t>美国，加拿大</t>
    </r>
    <r>
      <rPr>
        <sz val="10"/>
        <rFont val="Arial"/>
        <charset val="0"/>
      </rPr>
      <t>,</t>
    </r>
    <r>
      <rPr>
        <sz val="10"/>
        <rFont val="宋体"/>
        <charset val="134"/>
      </rPr>
      <t>波多黎各</t>
    </r>
    <r>
      <rPr>
        <sz val="10"/>
        <rFont val="Arial"/>
        <charset val="0"/>
      </rPr>
      <t>,</t>
    </r>
    <r>
      <rPr>
        <sz val="10"/>
        <rFont val="宋体"/>
        <charset val="134"/>
      </rPr>
      <t>墨西哥</t>
    </r>
  </si>
  <si>
    <t>8区</t>
  </si>
  <si>
    <t>安道尔,奥地利,比利时,保加利亚,瑞士,塞浦路斯,捷克共和国,德国,丹麦,爱沙尼亚,西班牙,芬兰,法国,直布罗陀,希腊,(克罗地亚:部份城市有服务）,匈牙利,爱尔兰,意大利,泽西岛(英属),立陶宛,卢森堡,拉脱维亚,马尔他,荷兰,挪威(以下两个城市名无服务：JAN MAYEN；  SVALBARD),波兰,葡萄牙,瑞典,斯洛文尼亚,斯洛伐克,圣马力诺,英国, 摩纳哥,罗马尼亚</t>
  </si>
  <si>
    <t>9区</t>
  </si>
  <si>
    <r>
      <rPr>
        <sz val="10"/>
        <rFont val="宋体"/>
        <charset val="134"/>
      </rPr>
      <t>阿联酋,</t>
    </r>
    <r>
      <rPr>
        <sz val="10"/>
        <color rgb="FFFF0000"/>
        <rFont val="宋体"/>
        <charset val="134"/>
      </rPr>
      <t>孟加拉国,</t>
    </r>
    <r>
      <rPr>
        <sz val="10"/>
        <rFont val="宋体"/>
        <charset val="134"/>
      </rPr>
      <t>以色列</t>
    </r>
    <r>
      <rPr>
        <sz val="10"/>
        <color rgb="FFFF0000"/>
        <rFont val="宋体"/>
        <charset val="134"/>
      </rPr>
      <t>,斯里兰卡,马尔代夫,尼泊尔,巴基斯坦,东帝汶,巴布亚新几内亚,索罗门群岛,汤加,图瓦卢,瓦努阿图,西萨摩亚,库克群岛,瑙鲁共和国,纽埃岛,斐济,基利巴斯共和国,新喀里多尼亚,关岛,马绍尔群岛,帕劳,北马里亚那群岛,密克罗尼西亚,美属维尔京群岛.印度</t>
    </r>
  </si>
  <si>
    <r>
      <rPr>
        <sz val="10"/>
        <rFont val="Arial"/>
        <charset val="0"/>
      </rPr>
      <t>10</t>
    </r>
    <r>
      <rPr>
        <sz val="10"/>
        <rFont val="宋体"/>
        <charset val="134"/>
      </rPr>
      <t>区</t>
    </r>
  </si>
  <si>
    <r>
      <rPr>
        <sz val="10"/>
        <rFont val="宋体"/>
        <charset val="134"/>
      </rPr>
      <t>黎巴嫩,哥伦比亚,科威特,沙特阿拉伯，马其顿,尼日利亚,摩洛哥,塞尔维亚,摩尔多瓦,科特迪瓦,牙买加,哥斯达黎加,阿尔巴尼亚，百慕大,玻利维亚，多米尼加共合国,加纳，</t>
    </r>
    <r>
      <rPr>
        <sz val="10"/>
        <color rgb="FFFF0000"/>
        <rFont val="宋体"/>
        <charset val="134"/>
      </rPr>
      <t>安提瓜和巴布达,亚美尼亚,阿根廷,波黑,巴巴多斯,贝宁,巴西,巴哈马,伯利兹,智利,喀麦隆,多米尼克,阿尔及利亚,厄瓜多尔,厄里特立亚,加蓬,冈比亚,几内亚,瓜德罗普,赤道几内亚,危地马拉,洪都拉斯,海地,加那利群岛,冰岛,约旦,肯尼亚,科摩罗,科索沃,开曼群岛,圣卢西亚,利比里亚,莱索托,黑山共和国,马达加斯加,蒙古,蒙特塞拉岛,毛里求斯,纳米比亚,尼加拉瓜,阿曼,巴拿马,秘鲁,巴拉圭,塞舌尔,塞内加尔,萨尔瓦多,斯威士兰,多哥,乌拉圭,委内瑞拉,博内尔,库拉索岛(荷兰),圣马丁,尼维斯岛,索马里兰,圣巴泰勒米岛,马约特,南非,赞比亚,圣基茨和尼维斯,吉布提,特立尼达和多巴哥,圣赫勒拿,圣文森特和格林纳丁斯岛,巴林,突尼斯,塞拉里昂,</t>
    </r>
  </si>
  <si>
    <r>
      <rPr>
        <sz val="36"/>
        <color theme="1"/>
        <rFont val="宋体"/>
        <charset val="134"/>
        <scheme val="minor"/>
      </rPr>
      <t>D4-HKDHL化工价</t>
    </r>
    <r>
      <rPr>
        <sz val="26"/>
        <color theme="1"/>
        <rFont val="宋体"/>
        <charset val="134"/>
        <scheme val="minor"/>
      </rPr>
      <t>未含油</t>
    </r>
    <r>
      <rPr>
        <sz val="16"/>
        <color theme="1"/>
        <rFont val="宋体"/>
        <charset val="134"/>
        <scheme val="minor"/>
      </rPr>
      <t>已含旺季附加费</t>
    </r>
  </si>
  <si>
    <t xml:space="preserve">可接正规非危产品：大桶液体粉末，植物提取物，化妆品，树脂，墨水，化工类，甲油胶，胶水。不接澳大利亚    </t>
  </si>
  <si>
    <t xml:space="preserve">   预留0.1KG资料重   可接内电     不接牌子货    不可装袋  外箱需硬朗不能打黄胶  不能割掉纸箱耳朵</t>
  </si>
  <si>
    <r>
      <rPr>
        <b/>
        <sz val="13"/>
        <color indexed="8"/>
        <rFont val="Calibri"/>
        <charset val="0"/>
      </rPr>
      <t>KG</t>
    </r>
  </si>
  <si>
    <t>Zone 1</t>
  </si>
  <si>
    <t>Zone 2</t>
  </si>
  <si>
    <t>Zone 3</t>
  </si>
  <si>
    <t>Zone 4</t>
  </si>
  <si>
    <t>Zone 5</t>
  </si>
  <si>
    <t>Zone 6</t>
  </si>
  <si>
    <t>Zone 7</t>
  </si>
  <si>
    <t>Zone 8</t>
  </si>
  <si>
    <t>Zone 9</t>
  </si>
  <si>
    <t>Zone 10</t>
  </si>
  <si>
    <t>Zone 11</t>
  </si>
  <si>
    <t>Zone 12</t>
  </si>
  <si>
    <t>Zone 13</t>
  </si>
  <si>
    <t>1.0</t>
  </si>
  <si>
    <t>1.5</t>
  </si>
  <si>
    <t>2.0</t>
  </si>
  <si>
    <t>2.5</t>
  </si>
  <si>
    <t>3.0</t>
  </si>
  <si>
    <t>3.5</t>
  </si>
  <si>
    <t>4.0</t>
  </si>
  <si>
    <t>4.5</t>
  </si>
  <si>
    <t>5.0</t>
  </si>
  <si>
    <t>5.5</t>
  </si>
  <si>
    <t>6.0</t>
  </si>
  <si>
    <t>6.5</t>
  </si>
  <si>
    <t>7.0</t>
  </si>
  <si>
    <t>7.5</t>
  </si>
  <si>
    <t>8.0</t>
  </si>
  <si>
    <t>8.5</t>
  </si>
  <si>
    <t>9.0</t>
  </si>
  <si>
    <t>9.5</t>
  </si>
  <si>
    <t>10.0</t>
  </si>
  <si>
    <t>10.5</t>
  </si>
  <si>
    <t>11.0</t>
  </si>
  <si>
    <t>11.5</t>
  </si>
  <si>
    <t>12.0</t>
  </si>
  <si>
    <t>12.5</t>
  </si>
  <si>
    <t>13.0</t>
  </si>
  <si>
    <t>13.5</t>
  </si>
  <si>
    <t>14.0</t>
  </si>
  <si>
    <t>14.5</t>
  </si>
  <si>
    <t>15.0</t>
  </si>
  <si>
    <t>15.5</t>
  </si>
  <si>
    <t>16.0</t>
  </si>
  <si>
    <t>16.5</t>
  </si>
  <si>
    <t>17.0</t>
  </si>
  <si>
    <t>17.5</t>
  </si>
  <si>
    <t>18.0</t>
  </si>
  <si>
    <t>18.5</t>
  </si>
  <si>
    <t>19.0</t>
  </si>
  <si>
    <t>19.5</t>
  </si>
  <si>
    <t>20.0</t>
  </si>
  <si>
    <t>20.5</t>
  </si>
  <si>
    <t>21.0</t>
  </si>
  <si>
    <t>21.5</t>
  </si>
  <si>
    <t>22.0</t>
  </si>
  <si>
    <t>22.5</t>
  </si>
  <si>
    <t>23.0</t>
  </si>
  <si>
    <t>23.5</t>
  </si>
  <si>
    <t>24.0</t>
  </si>
  <si>
    <t>24.5</t>
  </si>
  <si>
    <t>25.0</t>
  </si>
  <si>
    <t>25.5</t>
  </si>
  <si>
    <t>26.0</t>
  </si>
  <si>
    <t>26.5</t>
  </si>
  <si>
    <t>27.0</t>
  </si>
  <si>
    <t>27.5</t>
  </si>
  <si>
    <t>28.0</t>
  </si>
  <si>
    <t>28.5</t>
  </si>
  <si>
    <t>29.0</t>
  </si>
  <si>
    <t>29.5</t>
  </si>
  <si>
    <t>30.0</t>
  </si>
  <si>
    <t>30.1-70</t>
  </si>
  <si>
    <t>70.1-300</t>
  </si>
  <si>
    <t>300+</t>
  </si>
  <si>
    <t>D4-HKDHL化工价-分区</t>
  </si>
  <si>
    <t>国家</t>
  </si>
  <si>
    <t>1</t>
  </si>
  <si>
    <t>中国</t>
  </si>
  <si>
    <t>中国澳门</t>
  </si>
  <si>
    <t>10</t>
  </si>
  <si>
    <t>阿尔巴尼亚</t>
  </si>
  <si>
    <t>阿尔及利亚</t>
  </si>
  <si>
    <t>阿富汗</t>
  </si>
  <si>
    <t>阿根廷</t>
  </si>
  <si>
    <t>阿鲁巴岛</t>
  </si>
  <si>
    <t>阿曼</t>
  </si>
  <si>
    <t>阿塞拜疆</t>
  </si>
  <si>
    <t>埃及</t>
  </si>
  <si>
    <t>埃塞俄比亚</t>
  </si>
  <si>
    <t>安圭拉岛</t>
  </si>
  <si>
    <t>安提瓜</t>
  </si>
  <si>
    <t>巴巴多斯</t>
  </si>
  <si>
    <t>巴哈马</t>
  </si>
  <si>
    <t>巴拉圭</t>
  </si>
  <si>
    <t>巴拿马</t>
  </si>
  <si>
    <t>巴西</t>
  </si>
  <si>
    <t>白俄罗斯</t>
  </si>
  <si>
    <t>百慕大</t>
  </si>
  <si>
    <t>北马其顿</t>
  </si>
  <si>
    <t>贝宁</t>
  </si>
  <si>
    <t>冰岛</t>
  </si>
  <si>
    <t>波斯尼亚和黑塞哥维那</t>
  </si>
  <si>
    <t>玻利维亚</t>
  </si>
  <si>
    <t>伯利兹</t>
  </si>
  <si>
    <t>博茨瓦纳</t>
  </si>
  <si>
    <t>博内尔岛</t>
  </si>
  <si>
    <t>布基纳法索</t>
  </si>
  <si>
    <t>布隆迪</t>
  </si>
  <si>
    <t>赤道几内亚</t>
  </si>
  <si>
    <t>多哥</t>
  </si>
  <si>
    <t>多米尼加</t>
  </si>
  <si>
    <t>多米尼加共和国</t>
  </si>
  <si>
    <t>俄罗斯</t>
  </si>
  <si>
    <t>厄瓜多尔</t>
  </si>
  <si>
    <t>厄立特里亚</t>
  </si>
  <si>
    <t>法国圭亚那</t>
  </si>
  <si>
    <t>法罗群岛</t>
  </si>
  <si>
    <t>佛得角</t>
  </si>
  <si>
    <t>福克兰群岛</t>
  </si>
  <si>
    <t>冈比亚</t>
  </si>
  <si>
    <t>刚果</t>
  </si>
  <si>
    <t>刚果民主共和国</t>
  </si>
  <si>
    <t>哥伦比亚</t>
  </si>
  <si>
    <t>哥斯达黎加</t>
  </si>
  <si>
    <t>格林纳达</t>
  </si>
  <si>
    <t>格陵兰岛</t>
  </si>
  <si>
    <t>格鲁吉亚</t>
  </si>
  <si>
    <t>古巴</t>
  </si>
  <si>
    <t>瓜德罗普岛</t>
  </si>
  <si>
    <t>哈萨克斯坦</t>
  </si>
  <si>
    <t>海地</t>
  </si>
  <si>
    <t>黑山共和国</t>
  </si>
  <si>
    <t>洪都拉斯</t>
  </si>
  <si>
    <t>吉布提</t>
  </si>
  <si>
    <t>吉尔吉斯斯坦</t>
  </si>
  <si>
    <t>几内亚</t>
  </si>
  <si>
    <t>几内亚比绍</t>
  </si>
  <si>
    <t>加那利群岛</t>
  </si>
  <si>
    <t>加纳</t>
  </si>
  <si>
    <t>加蓬</t>
  </si>
  <si>
    <t>喀麦隆</t>
  </si>
  <si>
    <t>卡塔尔</t>
  </si>
  <si>
    <t>开曼群岛</t>
  </si>
  <si>
    <t>科摩罗</t>
  </si>
  <si>
    <t>科索沃</t>
  </si>
  <si>
    <t>科特迪瓦</t>
  </si>
  <si>
    <t>科威特</t>
  </si>
  <si>
    <t>肯尼亚</t>
  </si>
  <si>
    <t>库拉索岛</t>
  </si>
  <si>
    <t>莱索托</t>
  </si>
  <si>
    <t>黎巴嫩</t>
  </si>
  <si>
    <t>利比里亚</t>
  </si>
  <si>
    <t>利比亚</t>
  </si>
  <si>
    <t>留尼汪岛</t>
  </si>
  <si>
    <t>卢旺达</t>
  </si>
  <si>
    <t>马达加斯加</t>
  </si>
  <si>
    <t>马拉维</t>
  </si>
  <si>
    <t>马里</t>
  </si>
  <si>
    <t>马提尼克</t>
  </si>
  <si>
    <t>马约特岛</t>
  </si>
  <si>
    <t>毛里求斯</t>
  </si>
  <si>
    <t>毛里塔尼亚</t>
  </si>
  <si>
    <t>蒙古</t>
  </si>
  <si>
    <t>蒙特塞拉特</t>
  </si>
  <si>
    <t>秘鲁</t>
  </si>
  <si>
    <t>摩尔多瓦</t>
  </si>
  <si>
    <t>摩洛哥</t>
  </si>
  <si>
    <t>莫桑比克</t>
  </si>
  <si>
    <t>纳米比亚</t>
  </si>
  <si>
    <t>南苏丹</t>
  </si>
  <si>
    <t>尼加拉瓜</t>
  </si>
  <si>
    <t>尼日尔</t>
  </si>
  <si>
    <t>尼日利亚</t>
  </si>
  <si>
    <t>尼维斯</t>
  </si>
  <si>
    <t>萨尔瓦多</t>
  </si>
  <si>
    <t>塞尔维亚</t>
  </si>
  <si>
    <t>塞内加尔</t>
  </si>
  <si>
    <t>塞舌尔</t>
  </si>
  <si>
    <t>圣巴特尔米</t>
  </si>
  <si>
    <t>圣多美和普林西比</t>
  </si>
  <si>
    <t>圣赫勒拿</t>
  </si>
  <si>
    <t>圣基茨</t>
  </si>
  <si>
    <t>圣卢西亚</t>
  </si>
  <si>
    <t>圣马丁</t>
  </si>
  <si>
    <t>圣文森特</t>
  </si>
  <si>
    <t>圣尤斯特歇斯岛</t>
  </si>
  <si>
    <t>斯威士兰</t>
  </si>
  <si>
    <t>苏丹</t>
  </si>
  <si>
    <t>苏里南</t>
  </si>
  <si>
    <t>索马里</t>
  </si>
  <si>
    <t>索马里兰</t>
  </si>
  <si>
    <t>塔吉克斯坦</t>
  </si>
  <si>
    <t>坦桑尼亚</t>
  </si>
  <si>
    <t>特克斯和凯科斯</t>
  </si>
  <si>
    <t>突尼斯</t>
  </si>
  <si>
    <t>土库曼斯坦</t>
  </si>
  <si>
    <t>危地马拉</t>
  </si>
  <si>
    <t>委内瑞拉</t>
  </si>
  <si>
    <t>乌干达</t>
  </si>
  <si>
    <t>乌克兰</t>
  </si>
  <si>
    <t>乌拉圭</t>
  </si>
  <si>
    <t>乌兹别克斯坦</t>
  </si>
  <si>
    <t>叙利亚</t>
  </si>
  <si>
    <t>牙买加</t>
  </si>
  <si>
    <t>亚美尼亚</t>
  </si>
  <si>
    <t>也门</t>
  </si>
  <si>
    <t>伊拉克</t>
  </si>
  <si>
    <t>伊朗</t>
  </si>
  <si>
    <t>英属圭亚那</t>
  </si>
  <si>
    <t>英属维尔京群岛</t>
  </si>
  <si>
    <t>约旦</t>
  </si>
  <si>
    <t>赞比亚</t>
  </si>
  <si>
    <t>智利</t>
  </si>
  <si>
    <t>中非代表</t>
  </si>
  <si>
    <t>中非共和国</t>
  </si>
  <si>
    <t>11</t>
  </si>
  <si>
    <t>阿拉伯联合酋长国</t>
  </si>
  <si>
    <t>斐济</t>
  </si>
  <si>
    <t>斯里兰卡</t>
  </si>
  <si>
    <t>土耳其</t>
  </si>
  <si>
    <t>以色列</t>
  </si>
  <si>
    <t>12</t>
  </si>
  <si>
    <t>安哥拉</t>
  </si>
  <si>
    <t>巴林</t>
  </si>
  <si>
    <t>津巴布韦</t>
  </si>
  <si>
    <t>南非</t>
  </si>
  <si>
    <t>塞拉利昂</t>
  </si>
  <si>
    <t>沙特阿拉伯</t>
  </si>
  <si>
    <t>特立尼达和多巴哥</t>
  </si>
  <si>
    <t>13</t>
  </si>
  <si>
    <t>马来西亚</t>
  </si>
  <si>
    <t>泰国</t>
  </si>
  <si>
    <t>2</t>
  </si>
  <si>
    <t>韩国</t>
  </si>
  <si>
    <t>中国台湾</t>
  </si>
  <si>
    <t>3</t>
  </si>
  <si>
    <t>菲律宾</t>
  </si>
  <si>
    <t>柬埔寨</t>
  </si>
  <si>
    <t>老挝</t>
  </si>
  <si>
    <t>文莱</t>
  </si>
  <si>
    <t>新加坡</t>
  </si>
  <si>
    <t>印度尼西亚</t>
  </si>
  <si>
    <t>越南</t>
  </si>
  <si>
    <t>4</t>
  </si>
  <si>
    <t>5</t>
  </si>
  <si>
    <t>澳大利亚</t>
  </si>
  <si>
    <t>新西兰</t>
  </si>
  <si>
    <t>6</t>
  </si>
  <si>
    <t>美国</t>
  </si>
  <si>
    <t>7</t>
  </si>
  <si>
    <t>波多黎各</t>
  </si>
  <si>
    <t>加拿大</t>
  </si>
  <si>
    <t>墨西哥</t>
  </si>
  <si>
    <t>维尔京群岛</t>
  </si>
  <si>
    <t>8</t>
  </si>
  <si>
    <t>爱尔兰</t>
  </si>
  <si>
    <t>爱沙尼亚</t>
  </si>
  <si>
    <t>安道尔</t>
  </si>
  <si>
    <t>奥地利</t>
  </si>
  <si>
    <t>保加利亚</t>
  </si>
  <si>
    <t>比利时</t>
  </si>
  <si>
    <t>波兰</t>
  </si>
  <si>
    <t>丹麦</t>
  </si>
  <si>
    <t>法国</t>
  </si>
  <si>
    <t>梵蒂冈</t>
  </si>
  <si>
    <t>芬兰</t>
  </si>
  <si>
    <t>根西岛</t>
  </si>
  <si>
    <t>荷兰</t>
  </si>
  <si>
    <t>捷克</t>
  </si>
  <si>
    <t>克罗地亚</t>
  </si>
  <si>
    <t>拉脱维亚</t>
  </si>
  <si>
    <t>立陶宛</t>
  </si>
  <si>
    <t>列支敦士登</t>
  </si>
  <si>
    <t>卢森堡</t>
  </si>
  <si>
    <t>罗马尼亚</t>
  </si>
  <si>
    <t>马耳他</t>
  </si>
  <si>
    <t>摩纳哥</t>
  </si>
  <si>
    <t>挪威</t>
  </si>
  <si>
    <t>葡萄牙</t>
  </si>
  <si>
    <t>瑞典</t>
  </si>
  <si>
    <t>瑞士</t>
  </si>
  <si>
    <t>塞浦路斯</t>
  </si>
  <si>
    <t>圣马力诺</t>
  </si>
  <si>
    <t>斯洛伐克</t>
  </si>
  <si>
    <t>斯洛文尼亚</t>
  </si>
  <si>
    <t>西班牙</t>
  </si>
  <si>
    <t>希腊</t>
  </si>
  <si>
    <t>匈牙利</t>
  </si>
  <si>
    <t>意大利</t>
  </si>
  <si>
    <t>印度</t>
  </si>
  <si>
    <t>英国</t>
  </si>
  <si>
    <t>泽西岛</t>
  </si>
  <si>
    <t>直布罗陀</t>
  </si>
  <si>
    <t>9</t>
  </si>
  <si>
    <t>巴布亚新几内亚</t>
  </si>
  <si>
    <t>巴基斯坦</t>
  </si>
  <si>
    <t>不丹</t>
  </si>
  <si>
    <t>朝鲜</t>
  </si>
  <si>
    <t>东帝汶</t>
  </si>
  <si>
    <t>关岛</t>
  </si>
  <si>
    <t>基里巴斯</t>
  </si>
  <si>
    <t>库克群岛</t>
  </si>
  <si>
    <t>马尔代夫</t>
  </si>
  <si>
    <t>马里亚纳群岛</t>
  </si>
  <si>
    <t>马绍尔群岛</t>
  </si>
  <si>
    <t>孟加拉国</t>
  </si>
  <si>
    <t>密克罗尼西亚</t>
  </si>
  <si>
    <t>缅甸</t>
  </si>
  <si>
    <t>瑙鲁</t>
  </si>
  <si>
    <t>尼泊尔</t>
  </si>
  <si>
    <t>纽埃</t>
  </si>
  <si>
    <t>帕劳</t>
  </si>
  <si>
    <t>萨摩亚</t>
  </si>
  <si>
    <t>所罗门群岛</t>
  </si>
  <si>
    <t>塔希提岛</t>
  </si>
  <si>
    <t>汤加</t>
  </si>
  <si>
    <t>图瓦卢</t>
  </si>
  <si>
    <t>瓦努阿图</t>
  </si>
  <si>
    <t>新喀里多尼亚</t>
  </si>
  <si>
    <r>
      <rPr>
        <b/>
        <sz val="36"/>
        <rFont val="宋体"/>
        <charset val="134"/>
        <scheme val="minor"/>
      </rPr>
      <t>D5-HKDHL特货价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</si>
  <si>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</si>
  <si>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可接内置/配套电池（无附加）   带电不能装包裹袋    欧洲国家11-16分区申报低于121USD以下（需要提供交易证明才会中转）  </t>
  </si>
  <si>
    <r>
      <rPr>
        <b/>
        <sz val="14"/>
        <color theme="1"/>
        <rFont val="宋体"/>
        <charset val="134"/>
        <scheme val="minor"/>
      </rPr>
      <t>接电机，马达，压缩机，冰箱，空调，假发,</t>
    </r>
    <r>
      <rPr>
        <b/>
        <sz val="14"/>
        <rFont val="宋体"/>
        <charset val="134"/>
        <scheme val="minor"/>
      </rPr>
      <t>干货食品，茶叶，蜡烛，口红等固体化妆品，具体单询。英国，日本和西班牙不接食品。</t>
    </r>
  </si>
  <si>
    <t>澳门</t>
  </si>
  <si>
    <t>东南亚</t>
  </si>
  <si>
    <t>澳大利亚,新西兰</t>
  </si>
  <si>
    <t>印尼,老挝,越南</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</si>
  <si>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</si>
  <si>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</si>
  <si>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</si>
  <si>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</si>
  <si>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</si>
  <si>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</si>
  <si>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</si>
  <si>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</si>
  <si>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</si>
  <si>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</si>
  <si>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</si>
  <si>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</si>
  <si>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</si>
  <si>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</si>
  <si>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</si>
  <si>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</si>
  <si>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</si>
  <si>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</si>
  <si>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</si>
  <si>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</si>
  <si>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</si>
  <si>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</si>
  <si>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</si>
  <si>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</si>
  <si>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</si>
  <si>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</si>
  <si>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</si>
  <si>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</si>
  <si>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</si>
  <si>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</si>
  <si>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</si>
  <si>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</si>
  <si>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</si>
  <si>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</si>
  <si>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</si>
  <si>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4.以上报价可做单独报关.报关费250元票+中港1元/KG（中港最低50元票）；报关件如操作失误没曾做报关出口，按报关费5倍赔偿，不再承担连带责任，请知悉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</si>
  <si>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</si>
  <si>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</si>
  <si>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</si>
  <si>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</si>
  <si>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</si>
  <si>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</si>
  <si>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</si>
  <si>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</si>
  <si>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</si>
  <si>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</si>
  <si>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</si>
  <si>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</si>
  <si>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</si>
  <si>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</si>
  <si>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</si>
  <si>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</si>
  <si>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</si>
  <si>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</si>
  <si>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</si>
  <si>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</si>
  <si>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</si>
  <si>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</si>
  <si>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01-澳门</t>
  </si>
  <si>
    <t>MACAU</t>
  </si>
  <si>
    <t>MO</t>
  </si>
  <si>
    <t>02-东南亚</t>
  </si>
  <si>
    <t xml:space="preserve">菲律宾 </t>
  </si>
  <si>
    <t>PHILIPPINES, THE</t>
  </si>
  <si>
    <t>PH</t>
  </si>
  <si>
    <t>KOREA, REPUBLIC OF (SOUTH K.)</t>
  </si>
  <si>
    <t>KR</t>
  </si>
  <si>
    <t xml:space="preserve">马来西亚 </t>
  </si>
  <si>
    <t xml:space="preserve">Malaysia </t>
  </si>
  <si>
    <t>MY</t>
  </si>
  <si>
    <t>台湾</t>
  </si>
  <si>
    <t>Taiwan</t>
  </si>
  <si>
    <t>TW</t>
  </si>
  <si>
    <t xml:space="preserve">泰国 </t>
  </si>
  <si>
    <t xml:space="preserve">Thailand </t>
  </si>
  <si>
    <t>TH</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</si>
  <si>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</si>
  <si>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</si>
  <si>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</si>
  <si>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</si>
  <si>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</si>
  <si>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</si>
  <si>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</si>
  <si>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</si>
  <si>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</si>
  <si>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</si>
  <si>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</si>
  <si>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</si>
  <si>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</si>
  <si>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</si>
  <si>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</si>
  <si>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</si>
  <si>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</si>
  <si>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 xml:space="preserve">Indonesia </t>
  </si>
  <si>
    <t>ID</t>
  </si>
  <si>
    <t>Cambodia</t>
  </si>
  <si>
    <t>KH</t>
  </si>
  <si>
    <t>LAO PEOPLES DEMOCRATIC REPUBLIC</t>
  </si>
  <si>
    <t>LA</t>
  </si>
  <si>
    <t xml:space="preserve">Vietnam </t>
  </si>
  <si>
    <t>VN</t>
  </si>
  <si>
    <t>06-亚洲</t>
  </si>
  <si>
    <t>PAPUA NEW GUINEA</t>
  </si>
  <si>
    <t>PG</t>
  </si>
  <si>
    <t>北马里亚纳群岛</t>
  </si>
  <si>
    <t>COMMONWEALTH NO. MARIANA ISLANDS</t>
  </si>
  <si>
    <t>MP</t>
  </si>
  <si>
    <t xml:space="preserve">不丹 </t>
  </si>
  <si>
    <t xml:space="preserve">Bhutan </t>
  </si>
  <si>
    <t>BT</t>
  </si>
  <si>
    <t>East Timor</t>
  </si>
  <si>
    <t>TL</t>
  </si>
  <si>
    <t xml:space="preserve">法属波利尼西亚 </t>
  </si>
  <si>
    <t>TAHITI</t>
  </si>
  <si>
    <t>PF</t>
  </si>
  <si>
    <t xml:space="preserve">斐济 </t>
  </si>
  <si>
    <t xml:space="preserve">Fiji </t>
  </si>
  <si>
    <t>FJ</t>
  </si>
  <si>
    <t xml:space="preserve">Kiribati </t>
  </si>
  <si>
    <t>KI</t>
  </si>
  <si>
    <t>（暂停服务）</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</si>
  <si>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</si>
  <si>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</si>
  <si>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</si>
  <si>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</si>
  <si>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</si>
  <si>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</si>
  <si>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</si>
  <si>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</si>
  <si>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</si>
  <si>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</si>
  <si>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</si>
  <si>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</si>
  <si>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</si>
  <si>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</si>
  <si>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 xml:space="preserve">Nepal </t>
  </si>
  <si>
    <t>NP</t>
  </si>
  <si>
    <t>Niue</t>
  </si>
  <si>
    <t>NU</t>
  </si>
  <si>
    <t xml:space="preserve">萨摩亚 </t>
  </si>
  <si>
    <t>SAMOA</t>
  </si>
  <si>
    <t>WS</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</si>
  <si>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</si>
  <si>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</si>
  <si>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</si>
  <si>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</si>
  <si>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</si>
  <si>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</si>
  <si>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</si>
  <si>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</si>
  <si>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</si>
  <si>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</si>
  <si>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</si>
  <si>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New Caledonia</t>
  </si>
  <si>
    <t>NC</t>
  </si>
  <si>
    <t>07-印度、斯里兰卡</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</si>
  <si>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</si>
  <si>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</si>
  <si>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</si>
  <si>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</si>
  <si>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</si>
  <si>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</si>
  <si>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</si>
  <si>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</si>
  <si>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</si>
  <si>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</si>
  <si>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</si>
  <si>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</si>
  <si>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</si>
  <si>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</si>
  <si>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</si>
  <si>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</si>
  <si>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</si>
  <si>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</si>
  <si>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</si>
  <si>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</si>
  <si>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 xml:space="preserve">France </t>
  </si>
  <si>
    <t>FR</t>
  </si>
  <si>
    <t xml:space="preserve">梵蒂冈 </t>
  </si>
  <si>
    <t xml:space="preserve">Vatican </t>
  </si>
  <si>
    <t>VA</t>
  </si>
  <si>
    <t>NETHERLANDS, THE</t>
  </si>
  <si>
    <t>NL</t>
  </si>
  <si>
    <t xml:space="preserve">卢森堡 </t>
  </si>
  <si>
    <t xml:space="preserve">Luxembourg </t>
  </si>
  <si>
    <t>LU</t>
  </si>
  <si>
    <t xml:space="preserve">Monaco </t>
  </si>
  <si>
    <t>MC</t>
  </si>
  <si>
    <t xml:space="preserve">圣马力诺 </t>
  </si>
  <si>
    <t xml:space="preserve">San Marino </t>
  </si>
  <si>
    <t>SM</t>
  </si>
  <si>
    <t>British</t>
  </si>
  <si>
    <t>GB</t>
  </si>
  <si>
    <t xml:space="preserve">意大利 </t>
  </si>
  <si>
    <t xml:space="preserve">Italy </t>
  </si>
  <si>
    <t>IT</t>
  </si>
  <si>
    <t>12-欧洲二区</t>
  </si>
  <si>
    <t>IRELAND, REPUBLIC OF</t>
  </si>
  <si>
    <t>IE</t>
  </si>
  <si>
    <t>Austria</t>
  </si>
  <si>
    <t>AT</t>
  </si>
  <si>
    <t xml:space="preserve">Denmark </t>
  </si>
  <si>
    <t>DK</t>
  </si>
  <si>
    <t>Finland</t>
  </si>
  <si>
    <t>FI</t>
  </si>
  <si>
    <t>Guernsey</t>
  </si>
  <si>
    <t>GG</t>
  </si>
  <si>
    <t>Liechtenstein</t>
  </si>
  <si>
    <t>LI</t>
  </si>
  <si>
    <t xml:space="preserve">挪威 </t>
  </si>
  <si>
    <t>Norway</t>
  </si>
  <si>
    <t>NO</t>
  </si>
  <si>
    <t xml:space="preserve">葡萄牙 </t>
  </si>
  <si>
    <t xml:space="preserve">Portugal </t>
  </si>
  <si>
    <t>PT</t>
  </si>
  <si>
    <t xml:space="preserve">Sweden </t>
  </si>
  <si>
    <t>SE</t>
  </si>
  <si>
    <t xml:space="preserve">瑞士 </t>
  </si>
  <si>
    <t xml:space="preserve">Switzerland </t>
  </si>
  <si>
    <t>CH</t>
  </si>
  <si>
    <t xml:space="preserve">西班牙 </t>
  </si>
  <si>
    <t>Spain</t>
  </si>
  <si>
    <t>ES</t>
  </si>
  <si>
    <t xml:space="preserve">希腊 </t>
  </si>
  <si>
    <t xml:space="preserve">Greece </t>
  </si>
  <si>
    <t>GR</t>
  </si>
  <si>
    <t>JERSEY</t>
  </si>
  <si>
    <t>JE</t>
  </si>
  <si>
    <t>13-欧洲三区</t>
  </si>
  <si>
    <t xml:space="preserve">Estonia </t>
  </si>
  <si>
    <t>EE</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</si>
  <si>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</si>
  <si>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</si>
  <si>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</si>
  <si>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</si>
  <si>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</si>
  <si>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</si>
  <si>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</si>
  <si>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</si>
  <si>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</si>
  <si>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</si>
  <si>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</si>
  <si>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</si>
  <si>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</si>
  <si>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</si>
  <si>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</si>
  <si>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</si>
  <si>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</si>
  <si>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</si>
  <si>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</si>
  <si>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</si>
  <si>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</si>
  <si>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</si>
  <si>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</si>
  <si>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</si>
  <si>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</si>
  <si>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</si>
  <si>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</si>
  <si>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</si>
  <si>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</si>
  <si>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</si>
  <si>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</si>
  <si>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</si>
  <si>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</si>
  <si>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Andorra</t>
  </si>
  <si>
    <t>AD</t>
  </si>
  <si>
    <t xml:space="preserve">冰岛 </t>
  </si>
  <si>
    <t xml:space="preserve">Iceland </t>
  </si>
  <si>
    <t>IS</t>
  </si>
  <si>
    <t>FAEROE ISLANDS</t>
  </si>
  <si>
    <t>FO</t>
  </si>
  <si>
    <t>格陵兰</t>
  </si>
  <si>
    <t xml:space="preserve">Greenland </t>
  </si>
  <si>
    <t>GL</t>
  </si>
  <si>
    <t>CANARY ISLANDS, THE</t>
  </si>
  <si>
    <t>IC</t>
  </si>
  <si>
    <t>Gibraltar</t>
  </si>
  <si>
    <t>GI</t>
  </si>
  <si>
    <t>16-东欧二区</t>
  </si>
  <si>
    <t>Albania</t>
  </si>
  <si>
    <t>AL</t>
  </si>
  <si>
    <t xml:space="preserve">Afghanistan </t>
  </si>
  <si>
    <t>AF</t>
  </si>
  <si>
    <t>Azerbaijan</t>
  </si>
  <si>
    <t>AZ</t>
  </si>
  <si>
    <t>RUSSIAN FEDERATION, THE</t>
  </si>
  <si>
    <t>BY</t>
  </si>
  <si>
    <t xml:space="preserve">波斯尼亚和黑塞哥维那 </t>
  </si>
  <si>
    <t>BOSNIA HERZEGOVINA</t>
  </si>
  <si>
    <t>BA</t>
  </si>
  <si>
    <t xml:space="preserve">俄罗斯 </t>
  </si>
  <si>
    <t xml:space="preserve">Russia </t>
  </si>
  <si>
    <t>RU</t>
  </si>
  <si>
    <t>Falkland Islands</t>
  </si>
  <si>
    <t>FK</t>
  </si>
  <si>
    <t xml:space="preserve">格鲁吉亚 </t>
  </si>
  <si>
    <t>GEORGIA, REPUBLIC OF</t>
  </si>
  <si>
    <t>GE</t>
  </si>
  <si>
    <t xml:space="preserve">Kazakhstan </t>
  </si>
  <si>
    <t>KZ</t>
  </si>
  <si>
    <t>MONTENEGRO, REPUBLIC OF</t>
  </si>
  <si>
    <t>ME</t>
  </si>
  <si>
    <t xml:space="preserve">Kyrgyzstan </t>
  </si>
  <si>
    <t>Kosovo</t>
  </si>
  <si>
    <t>KV</t>
  </si>
  <si>
    <t xml:space="preserve">克罗地亚 </t>
  </si>
  <si>
    <t>Croatia</t>
  </si>
  <si>
    <t>HR</t>
  </si>
  <si>
    <t xml:space="preserve">马其顿 </t>
  </si>
  <si>
    <t>MACEDONIA, REPUBLIC OF</t>
  </si>
  <si>
    <t>MK</t>
  </si>
  <si>
    <t xml:space="preserve">摩尔多瓦 </t>
  </si>
  <si>
    <t>MOLDOVA, REPUBLIC OF</t>
  </si>
  <si>
    <t>MD</t>
  </si>
  <si>
    <t>SERBIA, REPUBLIC OF</t>
  </si>
  <si>
    <t>RS</t>
  </si>
  <si>
    <t xml:space="preserve">乌克兰 </t>
  </si>
  <si>
    <t xml:space="preserve">Ukraine </t>
  </si>
  <si>
    <t>UA</t>
  </si>
  <si>
    <t xml:space="preserve">Uzbekistan </t>
  </si>
  <si>
    <t>UZ</t>
  </si>
  <si>
    <t xml:space="preserve">亚美尼亚 </t>
  </si>
  <si>
    <t xml:space="preserve">Armenia </t>
  </si>
  <si>
    <t>AM</t>
  </si>
  <si>
    <t>17-中东一区</t>
  </si>
  <si>
    <t>阿联酋</t>
  </si>
  <si>
    <t xml:space="preserve">United Arab Emirates </t>
  </si>
  <si>
    <t>AE</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</si>
  <si>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</si>
  <si>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</si>
  <si>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</si>
  <si>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</si>
  <si>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</si>
  <si>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</si>
  <si>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</si>
  <si>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</si>
  <si>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</si>
  <si>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</si>
  <si>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</si>
  <si>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</si>
  <si>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</si>
  <si>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</si>
  <si>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</si>
  <si>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</si>
  <si>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</si>
  <si>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</si>
  <si>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</si>
  <si>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</si>
  <si>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</si>
  <si>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</si>
  <si>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SOUTH SUDAN</t>
  </si>
  <si>
    <t>SS</t>
  </si>
  <si>
    <t xml:space="preserve">沙特阿拉伯 </t>
  </si>
  <si>
    <t xml:space="preserve">Saudi Arabia </t>
  </si>
  <si>
    <t>SA</t>
  </si>
  <si>
    <t xml:space="preserve">也门 </t>
  </si>
  <si>
    <t>YEMEN, REPUBLIC OF</t>
  </si>
  <si>
    <t>YE</t>
  </si>
  <si>
    <t xml:space="preserve">Iraq </t>
  </si>
  <si>
    <t>IQ</t>
  </si>
  <si>
    <t xml:space="preserve">Israel </t>
  </si>
  <si>
    <t>IL</t>
  </si>
  <si>
    <t>20-非洲一区</t>
  </si>
  <si>
    <t>Egypt</t>
  </si>
  <si>
    <t>EG</t>
  </si>
  <si>
    <t>21-非洲二区</t>
  </si>
  <si>
    <t xml:space="preserve">埃塞俄比亚 </t>
  </si>
  <si>
    <t xml:space="preserve">Ethiopia </t>
  </si>
  <si>
    <t>ET</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</si>
  <si>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</si>
  <si>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</si>
  <si>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</si>
  <si>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</si>
  <si>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</si>
  <si>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</si>
  <si>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</si>
  <si>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</si>
  <si>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</si>
  <si>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</si>
  <si>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</si>
  <si>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</si>
  <si>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</si>
  <si>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</si>
  <si>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</si>
  <si>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</si>
  <si>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</si>
  <si>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</si>
  <si>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</si>
  <si>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</si>
  <si>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</si>
  <si>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</si>
  <si>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</si>
  <si>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</si>
  <si>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</si>
  <si>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</si>
  <si>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 xml:space="preserve">Togo </t>
  </si>
  <si>
    <t>TG</t>
  </si>
  <si>
    <t xml:space="preserve">佛得角 </t>
  </si>
  <si>
    <t xml:space="preserve">Cape Verde </t>
  </si>
  <si>
    <t>CV</t>
  </si>
  <si>
    <t xml:space="preserve">Gambia </t>
  </si>
  <si>
    <t>GM</t>
  </si>
  <si>
    <t>CONGO, THE DEMOCRATIC REPUBLIC OF</t>
  </si>
  <si>
    <t>CG</t>
  </si>
  <si>
    <t xml:space="preserve">Djibouti </t>
  </si>
  <si>
    <t>DJ</t>
  </si>
  <si>
    <t>GUINEA-BISSAU</t>
  </si>
  <si>
    <t>GW</t>
  </si>
  <si>
    <t xml:space="preserve">加纳 </t>
  </si>
  <si>
    <t xml:space="preserve">Ghana </t>
  </si>
  <si>
    <t>GH</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</si>
  <si>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</si>
  <si>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</si>
  <si>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</si>
  <si>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</si>
  <si>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</si>
  <si>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</si>
  <si>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</si>
  <si>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</si>
  <si>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</si>
  <si>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</si>
  <si>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</si>
  <si>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</si>
  <si>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</si>
  <si>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</si>
  <si>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</si>
  <si>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</si>
  <si>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</si>
  <si>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</si>
  <si>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</si>
  <si>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</si>
  <si>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</si>
  <si>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</si>
  <si>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</si>
  <si>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</si>
  <si>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</si>
  <si>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</si>
  <si>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</si>
  <si>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</si>
  <si>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</si>
  <si>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</si>
  <si>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</si>
  <si>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</si>
  <si>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</si>
  <si>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</si>
  <si>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 xml:space="preserve">Morocco </t>
  </si>
  <si>
    <t>MA</t>
  </si>
  <si>
    <t xml:space="preserve">莫桑比克 </t>
  </si>
  <si>
    <t xml:space="preserve">Mozambique </t>
  </si>
  <si>
    <t>MZ</t>
  </si>
  <si>
    <t xml:space="preserve">纳米比亚 </t>
  </si>
  <si>
    <t xml:space="preserve">Namibia </t>
  </si>
  <si>
    <t>NA</t>
  </si>
  <si>
    <t xml:space="preserve">Nigeria </t>
  </si>
  <si>
    <t>NG</t>
  </si>
  <si>
    <t xml:space="preserve">塞内加尔 </t>
  </si>
  <si>
    <t xml:space="preserve">Senegal </t>
  </si>
  <si>
    <t>SN</t>
  </si>
  <si>
    <t xml:space="preserve">塞舌尔 </t>
  </si>
  <si>
    <t xml:space="preserve">Seychelles </t>
  </si>
  <si>
    <t>SC</t>
  </si>
  <si>
    <t xml:space="preserve">Swaziland </t>
  </si>
  <si>
    <t>SZ</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</si>
  <si>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</si>
  <si>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</si>
  <si>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</si>
  <si>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</si>
  <si>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</si>
  <si>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</si>
  <si>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</si>
  <si>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</si>
  <si>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</si>
  <si>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</si>
  <si>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</si>
  <si>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</si>
  <si>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</si>
  <si>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</si>
  <si>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</si>
  <si>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</si>
  <si>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</si>
  <si>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</si>
  <si>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</si>
  <si>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</si>
  <si>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</si>
  <si>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Democratic Republic of Congo</t>
  </si>
  <si>
    <t>CD</t>
  </si>
  <si>
    <t>COTE D IVOIRE</t>
  </si>
  <si>
    <t>CI</t>
  </si>
  <si>
    <t xml:space="preserve">圣赫勒拿 </t>
  </si>
  <si>
    <t xml:space="preserve">Saint Helena </t>
  </si>
  <si>
    <t>SH</t>
  </si>
  <si>
    <t>24-非洲五区</t>
  </si>
  <si>
    <t xml:space="preserve">布基纳法索 </t>
  </si>
  <si>
    <t xml:space="preserve">Burkina Faso </t>
  </si>
  <si>
    <t>BF</t>
  </si>
  <si>
    <t>GUINEA REPUBLIC</t>
  </si>
  <si>
    <t>GN</t>
  </si>
  <si>
    <t xml:space="preserve">Liberia </t>
  </si>
  <si>
    <t>LR</t>
  </si>
  <si>
    <t xml:space="preserve">马里 </t>
  </si>
  <si>
    <t xml:space="preserve">Mali </t>
  </si>
  <si>
    <t>ML</t>
  </si>
  <si>
    <t xml:space="preserve">尼日尔 </t>
  </si>
  <si>
    <t xml:space="preserve">Niger </t>
  </si>
  <si>
    <t>NE</t>
  </si>
  <si>
    <t>Sierra leone</t>
  </si>
  <si>
    <t>SL</t>
  </si>
  <si>
    <t>中非</t>
  </si>
  <si>
    <t>CENTRAL AFRICAN REPUBLIC</t>
  </si>
  <si>
    <t>CF</t>
  </si>
  <si>
    <t>25-中南美洲一区</t>
  </si>
  <si>
    <t xml:space="preserve">Panama </t>
  </si>
  <si>
    <t>PA</t>
  </si>
  <si>
    <t>多米尼克</t>
  </si>
  <si>
    <t>Dominica</t>
  </si>
  <si>
    <t>DM</t>
  </si>
  <si>
    <t xml:space="preserve">洪都拉斯 </t>
  </si>
  <si>
    <t xml:space="preserve">Honduras </t>
  </si>
  <si>
    <t>HN</t>
  </si>
  <si>
    <t>Venezuela</t>
  </si>
  <si>
    <t>VE</t>
  </si>
  <si>
    <t>26-中南美洲二区</t>
  </si>
  <si>
    <t xml:space="preserve">多米尼加共和国 </t>
  </si>
  <si>
    <t>DOMINICA</t>
  </si>
  <si>
    <t>DO</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</si>
  <si>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</si>
  <si>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</si>
  <si>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</si>
  <si>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</si>
  <si>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</si>
  <si>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</si>
  <si>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</si>
  <si>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</si>
  <si>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</si>
  <si>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</si>
  <si>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</si>
  <si>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</si>
  <si>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Argentina</t>
  </si>
  <si>
    <t>AR</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</si>
  <si>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</si>
  <si>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</si>
  <si>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</si>
  <si>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</si>
  <si>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</si>
  <si>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</si>
  <si>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</si>
  <si>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</si>
  <si>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</si>
  <si>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</si>
  <si>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</si>
  <si>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</si>
  <si>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</si>
  <si>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</si>
  <si>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</si>
  <si>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</si>
  <si>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</si>
  <si>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</si>
  <si>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Barbados</t>
  </si>
  <si>
    <t>BB</t>
  </si>
  <si>
    <t>Bahamas</t>
  </si>
  <si>
    <t>BS</t>
  </si>
  <si>
    <t xml:space="preserve">百慕大(英) </t>
  </si>
  <si>
    <t>BERMUDA</t>
  </si>
  <si>
    <t>BM</t>
  </si>
  <si>
    <t xml:space="preserve">Puerto Rico </t>
  </si>
  <si>
    <t>PR</t>
  </si>
  <si>
    <t xml:space="preserve">Bolivia </t>
  </si>
  <si>
    <t>BO</t>
  </si>
  <si>
    <t xml:space="preserve">伯利兹 </t>
  </si>
  <si>
    <t xml:space="preserve">Belize </t>
  </si>
  <si>
    <t>BZ</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</si>
  <si>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</si>
  <si>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</si>
  <si>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</si>
  <si>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</si>
  <si>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</si>
  <si>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</si>
  <si>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</si>
  <si>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</si>
  <si>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</si>
  <si>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</si>
  <si>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</si>
  <si>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</si>
  <si>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</si>
  <si>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</si>
  <si>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</si>
  <si>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</si>
  <si>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</si>
  <si>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</si>
  <si>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</si>
  <si>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</si>
  <si>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</si>
  <si>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</si>
  <si>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</si>
  <si>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</si>
  <si>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</si>
  <si>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</si>
  <si>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</si>
  <si>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</si>
  <si>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</si>
  <si>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</si>
  <si>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</si>
  <si>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</si>
  <si>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</si>
  <si>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</si>
  <si>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</si>
  <si>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</si>
  <si>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</si>
  <si>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</si>
  <si>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</si>
  <si>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</si>
  <si>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</si>
  <si>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</si>
  <si>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</si>
  <si>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Nevis</t>
  </si>
  <si>
    <t>XN</t>
  </si>
  <si>
    <t xml:space="preserve">萨尔瓦多 </t>
  </si>
  <si>
    <t>El Salvador</t>
  </si>
  <si>
    <t>SV</t>
  </si>
  <si>
    <t>圣巴特勒米岛</t>
  </si>
  <si>
    <t>St.Barthelemy</t>
  </si>
  <si>
    <t>XY</t>
  </si>
  <si>
    <t xml:space="preserve">圣多美和普林西比 </t>
  </si>
  <si>
    <t>SAO TOME AND PRINCIPE</t>
  </si>
  <si>
    <t>ST</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</si>
  <si>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</si>
  <si>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</si>
  <si>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</si>
  <si>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</si>
  <si>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</si>
  <si>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</si>
  <si>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</si>
  <si>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</si>
  <si>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</si>
  <si>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</si>
  <si>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</si>
  <si>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</si>
  <si>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</si>
  <si>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</si>
  <si>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</si>
  <si>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</si>
  <si>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</si>
  <si>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</si>
  <si>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</si>
  <si>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</si>
  <si>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</si>
  <si>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</si>
  <si>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</si>
  <si>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</si>
  <si>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</si>
  <si>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</si>
  <si>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</si>
  <si>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</si>
  <si>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</si>
  <si>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</si>
  <si>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</si>
  <si>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</si>
  <si>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</si>
  <si>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</si>
  <si>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</si>
  <si>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</si>
  <si>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</si>
  <si>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</si>
  <si>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t>2021年HKUPS公布价</t>
  </si>
  <si>
    <t>单位：人民币RMB</t>
  </si>
  <si>
    <t>公斤（KG）</t>
  </si>
  <si>
    <t>新加坡、菲律宾、马来西亚,泰国、越南等</t>
  </si>
  <si>
    <t>澳大利亚、新西兰、印度尼西亚</t>
  </si>
  <si>
    <t>加拿大、墨西哥、美国，波多黎各</t>
  </si>
  <si>
    <t>英国、西班牙、意大利、法国、德国,荷兰等</t>
  </si>
  <si>
    <t>丹麦、芬兰、挪威、波兰、瑞士、等</t>
  </si>
  <si>
    <t>希腊、葡萄牙等</t>
  </si>
  <si>
    <t>巴西、捷克、匈牙利等</t>
  </si>
  <si>
    <t>包裹</t>
  </si>
  <si>
    <t>21-44KG</t>
  </si>
  <si>
    <t>45-70KG</t>
  </si>
  <si>
    <t>71-99KG</t>
  </si>
  <si>
    <t>100-299KG</t>
  </si>
  <si>
    <r>
      <rPr>
        <b/>
        <sz val="10"/>
        <rFont val="Arial"/>
        <charset val="134"/>
      </rPr>
      <t>300KG</t>
    </r>
    <r>
      <rPr>
        <b/>
        <sz val="10"/>
        <rFont val="宋体"/>
        <charset val="134"/>
      </rPr>
      <t>以上</t>
    </r>
  </si>
  <si>
    <t>U1-HKUPS品牌价不含油 已含住宅费</t>
  </si>
  <si>
    <t xml:space="preserve">可接各种品牌产品，防疫物资。     仿牌手表，手机另+2元/KG最低30元票。   大货21KG起：手机/平板电脑+10/KG                                                    </t>
  </si>
  <si>
    <t>带电+2元KG，最低30元票.    申报超120USD加25元票。 一票多件单件不能低于6KG。   8-9区实重必须到23KG起收</t>
  </si>
  <si>
    <r>
      <rPr>
        <b/>
        <sz val="9"/>
        <rFont val="宋体"/>
        <charset val="134"/>
      </rPr>
      <t>区</t>
    </r>
    <r>
      <rPr>
        <b/>
        <sz val="9"/>
        <rFont val="Arial"/>
        <charset val="134"/>
      </rPr>
      <t xml:space="preserve">  </t>
    </r>
    <r>
      <rPr>
        <b/>
        <sz val="9"/>
        <rFont val="宋体"/>
        <charset val="134"/>
      </rPr>
      <t>域</t>
    </r>
  </si>
  <si>
    <t>美加墨</t>
  </si>
  <si>
    <t>欧洲</t>
  </si>
  <si>
    <t>东欧东亚</t>
  </si>
  <si>
    <t>中东南美非洲</t>
  </si>
  <si>
    <t xml:space="preserve">印尼 </t>
  </si>
  <si>
    <t>SPX</t>
  </si>
  <si>
    <t>Zone1</t>
  </si>
  <si>
    <t>Zone2</t>
  </si>
  <si>
    <t>Zone3</t>
  </si>
  <si>
    <t>Zone4</t>
  </si>
  <si>
    <t>Zone5</t>
  </si>
  <si>
    <t>Zone6</t>
  </si>
  <si>
    <t>Zone7</t>
  </si>
  <si>
    <t>Zone8</t>
  </si>
  <si>
    <t>Zone9</t>
  </si>
  <si>
    <t>Zone10</t>
  </si>
  <si>
    <t>Zone11</t>
  </si>
  <si>
    <t>Zone12</t>
  </si>
  <si>
    <t>21-44KG 
实重21起收/实重若不足 材积需25KG起</t>
  </si>
  <si>
    <t>45-70kg</t>
  </si>
  <si>
    <t>U1-HKUPS品牌价-分区</t>
  </si>
  <si>
    <t>越南,泰国,台湾,新加坡,菲律宾,马来西亚,澳门,韩国</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</si>
  <si>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</si>
  <si>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</si>
  <si>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</si>
  <si>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</si>
  <si>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赤道几内亚,萨尔瓦多,埃及,厄瓜多尔,多米尼加,吉布提,塞浦路斯,克罗地亚,科特迪瓦,哥斯达黎加,刚果民主共和国,刚果,科摩罗,哥伦比亚,智利,乍得,中非共和国,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</si>
  <si>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斐济,法属波利尼西亚,关岛,马绍尔群岛,塞班岛,新喀里多尼亚,巴布亚新几内亚,帕劳,所罗门群岛,汤加,图瓦卢,萨摩亚,瓦努阿图,西萨摩亚，基里巴斯，东帝汶,塔希堤岛，北马里亚纳群岛,密克罗尼西亚，库克群岛</t>
  </si>
  <si>
    <t xml:space="preserve">印度尼西亚 </t>
  </si>
  <si>
    <r>
      <rPr>
        <b/>
        <sz val="36"/>
        <color rgb="FF000000"/>
        <rFont val="微软雅黑"/>
        <charset val="134"/>
      </rPr>
      <t>U2-HKUPS红单电池价</t>
    </r>
    <r>
      <rPr>
        <b/>
        <sz val="18"/>
        <color rgb="FF000000"/>
        <rFont val="微软雅黑"/>
        <charset val="134"/>
      </rPr>
      <t xml:space="preserve">已含旺季附加费含油价 </t>
    </r>
  </si>
  <si>
    <r>
      <rPr>
        <b/>
        <sz val="12"/>
        <color theme="1"/>
        <rFont val="微软雅黑"/>
        <charset val="134"/>
      </rPr>
      <t xml:space="preserve">可接移动电源，锂电池。DG费55元件，最低600元票。申报超120USD加25元票，                                                                                                                                  平衡车&amp;超功率电池+3元KG，最低50元票。小货仿牌+300元票。大货仿牌+5元/KG。 美加墨&amp;欧洲若住宅区+30*U票   </t>
    </r>
    <r>
      <rPr>
        <b/>
        <sz val="16"/>
        <color rgb="FFFF0000"/>
        <rFont val="微软雅黑"/>
        <charset val="134"/>
      </rPr>
      <t xml:space="preserve"> 小货已含DG费</t>
    </r>
  </si>
  <si>
    <t>每个产品要独立盒子包装。单件不超10KG。超功率电池要装ＵＮ箱，部分国家邮编没服务，日本单件不能低于7KG</t>
  </si>
  <si>
    <t xml:space="preserve">电池电量不得超过30%，否则后果自负。外箱必须材积必须大于3KG，能贴九类标签，硬朗干净，不能裁改。东南亚国家一票多件单件不能低7KG                                </t>
  </si>
  <si>
    <t>重量 /KG</t>
  </si>
  <si>
    <t>菲律宾、马来西亚、韩国、台湾，新加坡</t>
  </si>
  <si>
    <t>希腊、葡萄牙</t>
  </si>
  <si>
    <t>捷克、匈牙利、多米尼加共和国、土耳其、乌克兰</t>
  </si>
  <si>
    <t>大货+DG费55元件，最低600元票</t>
  </si>
  <si>
    <t>23-44KG</t>
  </si>
  <si>
    <t>71-100kg</t>
  </si>
  <si>
    <t>101-299kg</t>
  </si>
  <si>
    <t>500-899KG</t>
  </si>
  <si>
    <t>900KG以上</t>
  </si>
  <si>
    <t>威尔士,梵帝冈,英国,西班牙,圣马力诺,荷兰,摩纳哥,卢森堡,意大利,德国,法国,加那利群岛,比利时,安道尔,瑞士,瑞典,波兰,挪威,列支敦士登,爱尔兰,芬兰,丹麦,奥地利</t>
  </si>
  <si>
    <t>匈牙利,捷克</t>
  </si>
  <si>
    <t>希腊，</t>
  </si>
  <si>
    <t>马来西亚，菲律宾，新加坡，韩国，台湾</t>
  </si>
  <si>
    <r>
      <rPr>
        <b/>
        <sz val="36"/>
        <rFont val="微软雅黑"/>
        <charset val="134"/>
      </rPr>
      <t>U3-HKUPS特货价</t>
    </r>
    <r>
      <rPr>
        <b/>
        <sz val="14"/>
        <rFont val="微软雅黑"/>
        <charset val="134"/>
      </rPr>
      <t>（未含油）</t>
    </r>
  </si>
  <si>
    <t>可接各种品牌产品，口罩类防疫物资，化妆品和干货食品，集运杂货。所有国家一票多件单件不能低于6KG. 大货材积26KG起收</t>
  </si>
  <si>
    <t xml:space="preserve">20KG内无产品附加费（香水/指甲油除外）。  拒电国家走带电无附加费。   美加波多黎各&amp;欧洲若住宅区+30*U票   申报超120USD另加收RMB25/票 </t>
  </si>
  <si>
    <t xml:space="preserve">20KG内香水/指甲油另+5元/KG 最低50元票。   大货23KG起：药品，粉末，液体,测试盒+10元KG。 大货23KG起不接手机 </t>
  </si>
  <si>
    <t>1区</t>
  </si>
  <si>
    <t>6区</t>
  </si>
  <si>
    <t>10区</t>
  </si>
  <si>
    <t>分区/重量</t>
  </si>
  <si>
    <t>韩国、马来西亚、新加坡、泰国</t>
  </si>
  <si>
    <t>澳大利亚、新西兰</t>
  </si>
  <si>
    <t>加拿大、墨西哥、美国、波多黎各</t>
  </si>
  <si>
    <t>英国、西班牙、意大利、法国、德国</t>
  </si>
  <si>
    <t>丹麦、芬兰、挪威、波兰、瑞士</t>
  </si>
  <si>
    <t>葡萄牙、希腊</t>
  </si>
  <si>
    <t>南美、非洲</t>
  </si>
  <si>
    <t>6-7区其他国家</t>
  </si>
  <si>
    <r>
      <rPr>
        <b/>
        <sz val="9"/>
        <rFont val="宋体"/>
        <charset val="134"/>
      </rPr>
      <t>实重</t>
    </r>
    <r>
      <rPr>
        <b/>
        <sz val="9"/>
        <rFont val="Arial"/>
        <charset val="134"/>
      </rPr>
      <t>23-44KG</t>
    </r>
    <r>
      <rPr>
        <b/>
        <sz val="9"/>
        <rFont val="宋体"/>
        <charset val="134"/>
      </rPr>
      <t>（材积</t>
    </r>
    <r>
      <rPr>
        <b/>
        <sz val="9"/>
        <rFont val="Arial"/>
        <charset val="134"/>
      </rPr>
      <t>26KG</t>
    </r>
    <r>
      <rPr>
        <b/>
        <sz val="9"/>
        <rFont val="宋体"/>
        <charset val="134"/>
      </rPr>
      <t>起）</t>
    </r>
  </si>
  <si>
    <t>45-72</t>
  </si>
  <si>
    <t>73-99</t>
  </si>
  <si>
    <t>100-299</t>
  </si>
  <si>
    <t>300-499</t>
  </si>
  <si>
    <t>500-999</t>
  </si>
  <si>
    <t>U3-HKUPS特货价-分区</t>
  </si>
  <si>
    <t>澳大利亚，新西兰，印度尼西亚</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</si>
  <si>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赤道几内亚,萨尔瓦多,埃及,厄瓜多尔,多米尼加,吉布提,塞浦路斯,克罗地亚,科特迪瓦,哥斯达黎加,刚果民主共和国,刚果,科摩罗,哥伦比亚,智利,乍得,中非共和国,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多米尼加共和国</t>
  </si>
  <si>
    <t xml:space="preserve">          F1-香港联邦化妆品价未含油  </t>
  </si>
  <si>
    <t xml:space="preserve">只接商业包装化妆品&amp;护肤品（膏状液体单瓶限制300ML内） ，可接带电货物 &amp;  干电池。      带电纸箱不能缠黄胶不能软                                                                                                                                   美加波多黎各：若住宅区+32*U/票     </t>
  </si>
  <si>
    <t>分区表</t>
  </si>
  <si>
    <t>美国西岸</t>
  </si>
  <si>
    <t>美国东岸</t>
  </si>
  <si>
    <r>
      <rPr>
        <b/>
        <sz val="10"/>
        <rFont val="Arial"/>
        <charset val="0"/>
      </rPr>
      <t>A</t>
    </r>
    <r>
      <rPr>
        <b/>
        <sz val="10"/>
        <rFont val="宋体"/>
        <charset val="0"/>
      </rPr>
      <t>澳门</t>
    </r>
  </si>
  <si>
    <r>
      <rPr>
        <b/>
        <sz val="10"/>
        <rFont val="Arial"/>
        <charset val="0"/>
      </rPr>
      <t>C</t>
    </r>
    <r>
      <rPr>
        <b/>
        <sz val="10"/>
        <rFont val="宋体"/>
        <charset val="0"/>
      </rPr>
      <t>汶莱</t>
    </r>
  </si>
  <si>
    <r>
      <rPr>
        <b/>
        <sz val="10"/>
        <rFont val="Arial"/>
        <charset val="0"/>
      </rPr>
      <t>D</t>
    </r>
    <r>
      <rPr>
        <b/>
        <sz val="10"/>
        <rFont val="宋体"/>
        <charset val="0"/>
      </rPr>
      <t>老挝</t>
    </r>
    <r>
      <rPr>
        <b/>
        <sz val="10"/>
        <rFont val="Arial"/>
        <charset val="0"/>
      </rPr>
      <t>/</t>
    </r>
    <r>
      <rPr>
        <b/>
        <sz val="10"/>
        <rFont val="宋体"/>
        <charset val="0"/>
      </rPr>
      <t>柬埔寨</t>
    </r>
  </si>
  <si>
    <r>
      <rPr>
        <b/>
        <sz val="10"/>
        <rFont val="Arial"/>
        <charset val="0"/>
      </rPr>
      <t>E</t>
    </r>
    <r>
      <rPr>
        <b/>
        <sz val="10"/>
        <rFont val="宋体"/>
        <charset val="0"/>
      </rPr>
      <t>北欧</t>
    </r>
  </si>
  <si>
    <r>
      <rPr>
        <b/>
        <sz val="10"/>
        <rFont val="Arial"/>
        <charset val="0"/>
      </rPr>
      <t>F</t>
    </r>
    <r>
      <rPr>
        <b/>
        <sz val="10"/>
        <rFont val="宋体"/>
        <charset val="0"/>
      </rPr>
      <t>东欧</t>
    </r>
  </si>
  <si>
    <r>
      <rPr>
        <b/>
        <sz val="10"/>
        <rFont val="Arial"/>
        <charset val="0"/>
      </rPr>
      <t>G</t>
    </r>
    <r>
      <rPr>
        <b/>
        <sz val="10"/>
        <rFont val="宋体"/>
        <charset val="0"/>
      </rPr>
      <t>南美</t>
    </r>
  </si>
  <si>
    <r>
      <rPr>
        <b/>
        <sz val="10"/>
        <rFont val="Arial"/>
        <charset val="0"/>
      </rPr>
      <t>H</t>
    </r>
    <r>
      <rPr>
        <b/>
        <sz val="10"/>
        <rFont val="宋体"/>
        <charset val="0"/>
      </rPr>
      <t>非州</t>
    </r>
  </si>
  <si>
    <r>
      <rPr>
        <b/>
        <sz val="10"/>
        <rFont val="Arial"/>
        <charset val="0"/>
      </rPr>
      <t>L</t>
    </r>
    <r>
      <rPr>
        <b/>
        <sz val="10"/>
        <rFont val="宋体"/>
        <charset val="0"/>
      </rPr>
      <t>越南</t>
    </r>
  </si>
  <si>
    <r>
      <rPr>
        <b/>
        <sz val="10"/>
        <rFont val="Arial"/>
        <charset val="0"/>
      </rPr>
      <t>M</t>
    </r>
    <r>
      <rPr>
        <b/>
        <sz val="10"/>
        <rFont val="宋体"/>
        <charset val="0"/>
      </rPr>
      <t>西欧</t>
    </r>
  </si>
  <si>
    <r>
      <rPr>
        <b/>
        <sz val="10"/>
        <rFont val="Arial"/>
        <charset val="0"/>
      </rPr>
      <t>N</t>
    </r>
    <r>
      <rPr>
        <b/>
        <sz val="10"/>
        <rFont val="宋体"/>
        <charset val="0"/>
      </rPr>
      <t>加墨</t>
    </r>
  </si>
  <si>
    <r>
      <rPr>
        <b/>
        <sz val="10"/>
        <rFont val="Arial"/>
        <charset val="0"/>
      </rPr>
      <t>O</t>
    </r>
    <r>
      <rPr>
        <b/>
        <sz val="10"/>
        <rFont val="宋体"/>
        <charset val="0"/>
      </rPr>
      <t>印度</t>
    </r>
  </si>
  <si>
    <r>
      <rPr>
        <b/>
        <sz val="10"/>
        <rFont val="Arial"/>
        <charset val="0"/>
      </rPr>
      <t>P</t>
    </r>
    <r>
      <rPr>
        <b/>
        <sz val="10"/>
        <rFont val="宋体"/>
        <charset val="0"/>
      </rPr>
      <t>日本</t>
    </r>
  </si>
  <si>
    <r>
      <rPr>
        <b/>
        <sz val="10"/>
        <rFont val="Arial"/>
        <charset val="0"/>
      </rPr>
      <t>Q</t>
    </r>
    <r>
      <rPr>
        <b/>
        <sz val="10"/>
        <rFont val="宋体"/>
        <charset val="0"/>
      </rPr>
      <t>马来</t>
    </r>
  </si>
  <si>
    <r>
      <rPr>
        <b/>
        <sz val="10"/>
        <rFont val="Arial"/>
        <charset val="0"/>
      </rPr>
      <t>R</t>
    </r>
    <r>
      <rPr>
        <b/>
        <sz val="10"/>
        <rFont val="宋体"/>
        <charset val="0"/>
      </rPr>
      <t>泰国</t>
    </r>
  </si>
  <si>
    <r>
      <rPr>
        <b/>
        <sz val="10"/>
        <rFont val="Arial"/>
        <charset val="0"/>
      </rPr>
      <t>S</t>
    </r>
    <r>
      <rPr>
        <b/>
        <sz val="10"/>
        <rFont val="宋体"/>
        <charset val="0"/>
      </rPr>
      <t>菲律宾</t>
    </r>
  </si>
  <si>
    <r>
      <rPr>
        <b/>
        <sz val="10"/>
        <rFont val="Arial"/>
        <charset val="0"/>
      </rPr>
      <t>T</t>
    </r>
    <r>
      <rPr>
        <b/>
        <sz val="10"/>
        <rFont val="宋体"/>
        <charset val="0"/>
      </rPr>
      <t>印尼</t>
    </r>
  </si>
  <si>
    <r>
      <rPr>
        <b/>
        <sz val="10"/>
        <rFont val="Arial"/>
        <charset val="0"/>
      </rPr>
      <t>U</t>
    </r>
    <r>
      <rPr>
        <b/>
        <sz val="10"/>
        <rFont val="宋体"/>
        <charset val="0"/>
      </rPr>
      <t>澳州</t>
    </r>
  </si>
  <si>
    <r>
      <rPr>
        <b/>
        <sz val="10"/>
        <rFont val="Arial"/>
        <charset val="0"/>
      </rPr>
      <t>X</t>
    </r>
    <r>
      <rPr>
        <b/>
        <sz val="10"/>
        <rFont val="宋体"/>
        <charset val="0"/>
      </rPr>
      <t>台湾</t>
    </r>
  </si>
  <si>
    <r>
      <rPr>
        <b/>
        <sz val="10"/>
        <rFont val="Arial"/>
        <charset val="0"/>
      </rPr>
      <t>Y</t>
    </r>
    <r>
      <rPr>
        <b/>
        <sz val="10"/>
        <rFont val="宋体"/>
        <charset val="0"/>
      </rPr>
      <t>新加坡</t>
    </r>
  </si>
  <si>
    <r>
      <rPr>
        <b/>
        <sz val="10"/>
        <rFont val="Arial"/>
        <charset val="0"/>
      </rPr>
      <t>Z</t>
    </r>
    <r>
      <rPr>
        <b/>
        <sz val="10"/>
        <rFont val="宋体"/>
        <charset val="0"/>
      </rPr>
      <t>韩国</t>
    </r>
  </si>
  <si>
    <t>重量(KG)</t>
  </si>
  <si>
    <t>A</t>
  </si>
  <si>
    <t>C</t>
  </si>
  <si>
    <t>D</t>
  </si>
  <si>
    <t>E</t>
  </si>
  <si>
    <t>F</t>
  </si>
  <si>
    <t>G</t>
  </si>
  <si>
    <t>H</t>
  </si>
  <si>
    <t>L</t>
  </si>
  <si>
    <t>M</t>
  </si>
  <si>
    <t>N</t>
  </si>
  <si>
    <t>O</t>
  </si>
  <si>
    <t>P</t>
  </si>
  <si>
    <t>Q</t>
  </si>
  <si>
    <t>R</t>
  </si>
  <si>
    <t>S</t>
  </si>
  <si>
    <t>T</t>
  </si>
  <si>
    <t>U</t>
  </si>
  <si>
    <t>X</t>
  </si>
  <si>
    <t>Y</t>
  </si>
  <si>
    <t>Z</t>
  </si>
  <si>
    <r>
      <rPr>
        <b/>
        <sz val="10"/>
        <rFont val="Arial"/>
        <charset val="0"/>
      </rPr>
      <t>F</t>
    </r>
    <r>
      <rPr>
        <b/>
        <sz val="10"/>
        <rFont val="宋体"/>
        <charset val="0"/>
      </rPr>
      <t>中东</t>
    </r>
  </si>
  <si>
    <t>21-44</t>
  </si>
  <si>
    <t>45-70</t>
  </si>
  <si>
    <t>71-99</t>
  </si>
  <si>
    <t>1000+</t>
  </si>
  <si>
    <t>F1-香港联邦化妆品分区</t>
  </si>
  <si>
    <t>美1</t>
  </si>
  <si>
    <t>F1联邦价</t>
  </si>
  <si>
    <t>阿利桑那州</t>
  </si>
  <si>
    <t>Arizona</t>
  </si>
  <si>
    <t>爱达荷州</t>
  </si>
  <si>
    <t>Idaho</t>
  </si>
  <si>
    <t>俄勒冈州</t>
  </si>
  <si>
    <t>Oregon</t>
  </si>
  <si>
    <t>华盛顿州</t>
  </si>
  <si>
    <t>Washington</t>
  </si>
  <si>
    <t>加利福尼亚州</t>
  </si>
  <si>
    <t>California</t>
  </si>
  <si>
    <t>科罗拉多州</t>
  </si>
  <si>
    <t>Colorado</t>
  </si>
  <si>
    <t>内华达州</t>
  </si>
  <si>
    <t>Nevada</t>
  </si>
  <si>
    <t>Belarus</t>
  </si>
  <si>
    <t>犹他州</t>
  </si>
  <si>
    <t>Utah</t>
  </si>
  <si>
    <t>美2</t>
  </si>
  <si>
    <t>波黑共合国</t>
  </si>
  <si>
    <t>Bosnia-Herzegovina</t>
  </si>
  <si>
    <t>United States of America，United States</t>
  </si>
  <si>
    <t>US</t>
  </si>
  <si>
    <t>Macau</t>
  </si>
  <si>
    <t>柬埔寨（暂停）</t>
  </si>
  <si>
    <t>Congo</t>
  </si>
  <si>
    <t>Laos</t>
  </si>
  <si>
    <t>Cote d Ivoire</t>
  </si>
  <si>
    <t>捷克共和国</t>
  </si>
  <si>
    <t>Czech Republic</t>
  </si>
  <si>
    <t>Georgia</t>
  </si>
  <si>
    <t>法罗群岛（暂停）</t>
  </si>
  <si>
    <t>Faeroe lslands</t>
  </si>
  <si>
    <t>Guinea</t>
  </si>
  <si>
    <t xml:space="preserve">伊拉克 </t>
  </si>
  <si>
    <t xml:space="preserve">利比亚 </t>
  </si>
  <si>
    <t xml:space="preserve">Libya </t>
  </si>
  <si>
    <t>LY</t>
  </si>
  <si>
    <t>马其顿</t>
  </si>
  <si>
    <t>Macedonia</t>
  </si>
  <si>
    <t>俄罗斯 （不接私人件）</t>
  </si>
  <si>
    <t>Serbia</t>
  </si>
  <si>
    <t>Maldives</t>
  </si>
  <si>
    <t>斯洛伐克共和国</t>
  </si>
  <si>
    <t>Slovak Republic</t>
  </si>
  <si>
    <t>St.Eustatius</t>
  </si>
  <si>
    <t>Moldova</t>
  </si>
  <si>
    <t>Montenegro</t>
  </si>
  <si>
    <t>巴勒斯坦</t>
  </si>
  <si>
    <t>Palestine</t>
  </si>
  <si>
    <t>PS</t>
  </si>
  <si>
    <t>Reunion</t>
  </si>
  <si>
    <t>沙特阿拉伯（暂停）</t>
  </si>
  <si>
    <t>叙利亚（暂停）</t>
  </si>
  <si>
    <t xml:space="preserve">Syria </t>
  </si>
  <si>
    <t>SY</t>
  </si>
  <si>
    <t>Antigua and Barbuda</t>
  </si>
  <si>
    <t>百慕大(英)</t>
  </si>
  <si>
    <t>Bermuda</t>
  </si>
  <si>
    <t xml:space="preserve">Canary Islands
</t>
  </si>
  <si>
    <t>Bonaire</t>
  </si>
  <si>
    <t>BQ</t>
  </si>
  <si>
    <t>British Virgin Islands</t>
  </si>
  <si>
    <t>Netherlands</t>
  </si>
  <si>
    <t xml:space="preserve">United Kingdom </t>
  </si>
  <si>
    <t>Dominican Republic</t>
  </si>
  <si>
    <t>Ireland</t>
  </si>
  <si>
    <t>法属波利尼西亚（暂停）</t>
  </si>
  <si>
    <t>French Polynesia</t>
  </si>
  <si>
    <t>Guyana</t>
  </si>
  <si>
    <t>印度（暂停）</t>
  </si>
  <si>
    <t xml:space="preserve">密克罗尼西亚(美) </t>
  </si>
  <si>
    <t>Micronesia</t>
  </si>
  <si>
    <t>FM</t>
  </si>
  <si>
    <t>Northern Mariana Islands</t>
  </si>
  <si>
    <t xml:space="preserve">帕劳(美) </t>
  </si>
  <si>
    <t xml:space="preserve">Palau </t>
  </si>
  <si>
    <t>PW</t>
  </si>
  <si>
    <t>Philippines</t>
  </si>
  <si>
    <t>Papua New Guinea</t>
  </si>
  <si>
    <t xml:space="preserve">巴拉圭 </t>
  </si>
  <si>
    <t>Samoa</t>
  </si>
  <si>
    <t xml:space="preserve">St.Kitts &amp; Nevis </t>
  </si>
  <si>
    <t>St.Lucia</t>
  </si>
  <si>
    <t>SX</t>
  </si>
  <si>
    <t>圣马丁岛（法属）</t>
  </si>
  <si>
    <t>St.Martin</t>
  </si>
  <si>
    <t>MF</t>
  </si>
  <si>
    <t>St.Vincent</t>
  </si>
  <si>
    <t>South Korea</t>
  </si>
  <si>
    <t>U.S.Virgin Islands</t>
  </si>
  <si>
    <t>委内瑞拉 （暂停）</t>
  </si>
  <si>
    <t>瓦里斯和富图纳</t>
  </si>
  <si>
    <t>Wallis And Futuna</t>
  </si>
  <si>
    <t>WF</t>
  </si>
  <si>
    <t>委内瑞拉（暂停服务）</t>
  </si>
  <si>
    <t>叙利亚（暂停服务）</t>
  </si>
  <si>
    <t>诺福克岛</t>
  </si>
  <si>
    <t>Norfolk Island</t>
  </si>
  <si>
    <t>ZONE-X</t>
  </si>
  <si>
    <t>ZONE-Y</t>
  </si>
  <si>
    <t>ZONE-Z</t>
  </si>
  <si>
    <r>
      <rPr>
        <b/>
        <sz val="36"/>
        <rFont val="宋体"/>
        <charset val="134"/>
        <scheme val="minor"/>
      </rPr>
      <t xml:space="preserve">      F2-香港联邦特货价</t>
    </r>
    <r>
      <rPr>
        <b/>
        <sz val="18"/>
        <color rgb="FFFF0000"/>
        <rFont val="宋体"/>
        <charset val="134"/>
        <scheme val="minor"/>
      </rPr>
      <t xml:space="preserve">未含油 已含旺季附加费    </t>
    </r>
  </si>
  <si>
    <r>
      <rPr>
        <b/>
        <sz val="14"/>
        <color theme="1"/>
        <rFont val="宋体"/>
        <charset val="134"/>
        <scheme val="minor"/>
      </rPr>
      <t>可接：非危液体&amp;颜料粉末（无限制，大桶均可），墨水，部分胶水，碳粉。</t>
    </r>
    <r>
      <rPr>
        <b/>
        <sz val="14"/>
        <rFont val="宋体"/>
        <charset val="134"/>
        <scheme val="minor"/>
      </rPr>
      <t xml:space="preserve"> 需预留0.1KG资料重.  美加波多黎各：若住宅区+32*U/票   </t>
    </r>
  </si>
  <si>
    <t>F2 分区</t>
  </si>
  <si>
    <t xml:space="preserve">澳大利亚和新西兰不接单瓶超1L液体（打印机耗材类无限制）。  胶水+10元KG，最低100元票。  </t>
  </si>
  <si>
    <t>A澳门</t>
  </si>
  <si>
    <t>C汶莱</t>
  </si>
  <si>
    <t>D老挝/柬埔寨</t>
  </si>
  <si>
    <t>E北欧</t>
  </si>
  <si>
    <t>F东欧</t>
  </si>
  <si>
    <t>G南美</t>
  </si>
  <si>
    <t>H非州</t>
  </si>
  <si>
    <t>L越南</t>
  </si>
  <si>
    <t>M西欧</t>
  </si>
  <si>
    <t>N加墨</t>
  </si>
  <si>
    <t>O印度</t>
  </si>
  <si>
    <t>P日本</t>
  </si>
  <si>
    <t>Q马来</t>
  </si>
  <si>
    <t>R泰国</t>
  </si>
  <si>
    <t>S菲律宾</t>
  </si>
  <si>
    <t>T印尼</t>
  </si>
  <si>
    <t>U澳,新</t>
  </si>
  <si>
    <t>X台湾</t>
  </si>
  <si>
    <t>Y新加坡</t>
  </si>
  <si>
    <t>Z韩国</t>
  </si>
  <si>
    <t>暂停出入境服务：布隆迪、乍得、佛得角、中非共和国、刚果、厄立特里亚、赤道几内亚、冈比亚、几内亚比绍、利比里亚、毛里求斯、马约特、卢旺达、塞舌尔、塞拉利昂、莱索托、纳米比亚、乌干达、孟加拉
派送服务有不同程度的延误：埃及、伊拉克、哈萨克斯坦</t>
  </si>
  <si>
    <t>F2分区表</t>
  </si>
  <si>
    <t>F2联邦价</t>
  </si>
  <si>
    <t>温馨提示1：FedEx会随时更新服务范围，即随时有可能有些国家无服务，可直接联系FedEx或我司服务热线确定服务范围.</t>
  </si>
  <si>
    <t>温馨提示2：美国1区U.S.A.1邮编范围Postal Codes range: 80000-81699,83200-83999,84000-84799,85000-86599,89000-89899,90000-96699,97000-97999,98000-99499)，其他地区ROW为美国2区U.S.A.2。</t>
  </si>
  <si>
    <t>地区中文名称</t>
  </si>
  <si>
    <t>地区英文名称</t>
  </si>
  <si>
    <t>ZONE-1</t>
  </si>
  <si>
    <t>ZONE-7</t>
  </si>
  <si>
    <t>AFGHANISTAN</t>
  </si>
  <si>
    <t>ZONE-2</t>
  </si>
  <si>
    <t>ALBANIA</t>
  </si>
  <si>
    <t>BRUNEI</t>
  </si>
  <si>
    <t>ALGERIA</t>
  </si>
  <si>
    <t>ZONE-3</t>
  </si>
  <si>
    <t>ANGOLA</t>
  </si>
  <si>
    <t>CAMBODIA</t>
  </si>
  <si>
    <t>柬埔塞</t>
  </si>
  <si>
    <t>ARMENIA</t>
  </si>
  <si>
    <t>亚美利亚</t>
  </si>
  <si>
    <t>MONGOLIA</t>
  </si>
  <si>
    <t>AZERBAIJAN</t>
  </si>
  <si>
    <t>LAOS</t>
  </si>
  <si>
    <t>BELARUS</t>
  </si>
  <si>
    <t>ZONE-4</t>
  </si>
  <si>
    <t>BENIN</t>
  </si>
  <si>
    <t>BULGARIA</t>
  </si>
  <si>
    <t>BHUTAN</t>
  </si>
  <si>
    <r>
      <rPr>
        <sz val="9"/>
        <rFont val="宋体"/>
        <charset val="0"/>
      </rPr>
      <t>不丹</t>
    </r>
    <r>
      <rPr>
        <sz val="9"/>
        <rFont val="Verdana"/>
        <charset val="0"/>
      </rPr>
      <t>(</t>
    </r>
    <r>
      <rPr>
        <sz val="9"/>
        <rFont val="宋体"/>
        <charset val="0"/>
      </rPr>
      <t>暂停</t>
    </r>
    <r>
      <rPr>
        <sz val="9"/>
        <rFont val="Verdana"/>
        <charset val="0"/>
      </rPr>
      <t>)</t>
    </r>
  </si>
  <si>
    <t>MALTA</t>
  </si>
  <si>
    <t>BOSNIA-HERZEGOVINA</t>
  </si>
  <si>
    <t>黑塞格维那</t>
  </si>
  <si>
    <t>CROATIA</t>
  </si>
  <si>
    <t>BOTSWANA</t>
  </si>
  <si>
    <t>CYPRUS</t>
  </si>
  <si>
    <t>BURKINA FASO</t>
  </si>
  <si>
    <t>CZECH REPUBLIC</t>
  </si>
  <si>
    <t>BURUNDI</t>
  </si>
  <si>
    <r>
      <rPr>
        <sz val="9"/>
        <rFont val="宋体"/>
        <charset val="0"/>
      </rPr>
      <t>布隆迪</t>
    </r>
    <r>
      <rPr>
        <sz val="9"/>
        <rFont val="Verdana"/>
        <charset val="0"/>
      </rPr>
      <t>(</t>
    </r>
    <r>
      <rPr>
        <sz val="9"/>
        <rFont val="宋体"/>
        <charset val="0"/>
      </rPr>
      <t>暂停</t>
    </r>
    <r>
      <rPr>
        <sz val="9"/>
        <rFont val="Verdana"/>
        <charset val="0"/>
      </rPr>
      <t>)</t>
    </r>
  </si>
  <si>
    <t>ESTONIA</t>
  </si>
  <si>
    <t>CAMEROON</t>
  </si>
  <si>
    <t>FAROE ISLANDS</t>
  </si>
  <si>
    <t>MADAGASCAR</t>
  </si>
  <si>
    <t>POLAND</t>
  </si>
  <si>
    <t>MALAWI</t>
  </si>
  <si>
    <t>ROMANIA</t>
  </si>
  <si>
    <t>RUSSIA</t>
  </si>
  <si>
    <t>MALI</t>
  </si>
  <si>
    <t>SERBIA</t>
  </si>
  <si>
    <t>MAURITANIA</t>
  </si>
  <si>
    <t>毛利塔尼亚</t>
  </si>
  <si>
    <t>MAURITIUS</t>
  </si>
  <si>
    <t>SLOVENIA</t>
  </si>
  <si>
    <t>MOLDOVA</t>
  </si>
  <si>
    <t>GREENLAND</t>
  </si>
  <si>
    <t>MONTENEGRO</t>
  </si>
  <si>
    <t>黑山</t>
  </si>
  <si>
    <t>HUNGARY</t>
  </si>
  <si>
    <t>MOROCCO</t>
  </si>
  <si>
    <t>ICELAND</t>
  </si>
  <si>
    <t>MOZAMBIQUE</t>
  </si>
  <si>
    <t>ISRAEL</t>
  </si>
  <si>
    <t>NAMIBIA</t>
  </si>
  <si>
    <t>LATVIA</t>
  </si>
  <si>
    <t>NEPAL</t>
  </si>
  <si>
    <t>LITHUANIA</t>
  </si>
  <si>
    <t>NIGER</t>
  </si>
  <si>
    <t>TURKEY</t>
  </si>
  <si>
    <t>NIGERIA</t>
  </si>
  <si>
    <t>UKRAINE</t>
  </si>
  <si>
    <t>PALESTINE AUTONOMOUS</t>
  </si>
  <si>
    <t>ZONE-5</t>
  </si>
  <si>
    <t>CAPE VERDE</t>
  </si>
  <si>
    <t>BAHRAIN</t>
  </si>
  <si>
    <t>CHAD</t>
  </si>
  <si>
    <t>乍得</t>
  </si>
  <si>
    <t>BANGLADESH</t>
  </si>
  <si>
    <t>CONGO</t>
  </si>
  <si>
    <t>OMAN</t>
  </si>
  <si>
    <t>CONGO DEMOCRATIC REP.</t>
  </si>
  <si>
    <t>刚果共和国</t>
  </si>
  <si>
    <t>PAKISTAN</t>
  </si>
  <si>
    <t>DJIBOUTI</t>
  </si>
  <si>
    <t>EGYPT</t>
  </si>
  <si>
    <t>ERITREA</t>
  </si>
  <si>
    <t>QATAR</t>
  </si>
  <si>
    <t>ETHIOPIA</t>
  </si>
  <si>
    <t>SAUDI ARABIA</t>
  </si>
  <si>
    <t>GABON</t>
  </si>
  <si>
    <t>SOUTH AFRICA</t>
  </si>
  <si>
    <t>GAMBIA</t>
  </si>
  <si>
    <t>SRI LANKA</t>
  </si>
  <si>
    <t>GEORGIA</t>
  </si>
  <si>
    <t>JORDAN</t>
  </si>
  <si>
    <t>GHANA</t>
  </si>
  <si>
    <t>KUWAIT</t>
  </si>
  <si>
    <t>GIBRALTAR</t>
  </si>
  <si>
    <t>LEBANON</t>
  </si>
  <si>
    <t xml:space="preserve">REUNION </t>
  </si>
  <si>
    <t>UNITED ARAB EMIRATES</t>
  </si>
  <si>
    <t>RWANDA</t>
  </si>
  <si>
    <t>ZONE-6</t>
  </si>
  <si>
    <t>SENEGAL</t>
  </si>
  <si>
    <t>AMERICAN SAMOA</t>
  </si>
  <si>
    <t>美属萨摩亚群岛</t>
  </si>
  <si>
    <t>SEYCHELLES</t>
  </si>
  <si>
    <t>塞舌尼</t>
  </si>
  <si>
    <t>ANGUILLA</t>
  </si>
  <si>
    <t>安圭拉島</t>
  </si>
  <si>
    <t>GUINEA</t>
  </si>
  <si>
    <t>IRAQ REPUBLIC</t>
  </si>
  <si>
    <t>ARGENTINA</t>
  </si>
  <si>
    <t>阿根延</t>
  </si>
  <si>
    <r>
      <rPr>
        <sz val="9"/>
        <rFont val="Verdana"/>
        <charset val="0"/>
      </rPr>
      <t>IVORYCOAST</t>
    </r>
    <r>
      <rPr>
        <sz val="9"/>
        <rFont val="宋体"/>
        <charset val="0"/>
      </rPr>
      <t>（</t>
    </r>
    <r>
      <rPr>
        <sz val="9"/>
        <rFont val="Verdana"/>
        <charset val="0"/>
      </rPr>
      <t>COTE D'IVOIRE</t>
    </r>
    <r>
      <rPr>
        <sz val="9"/>
        <rFont val="宋体"/>
        <charset val="0"/>
      </rPr>
      <t>）</t>
    </r>
  </si>
  <si>
    <r>
      <rPr>
        <sz val="9"/>
        <rFont val="宋体"/>
        <charset val="0"/>
      </rPr>
      <t>象牙海岸</t>
    </r>
    <r>
      <rPr>
        <sz val="9"/>
        <rFont val="Verdana"/>
        <charset val="0"/>
      </rPr>
      <t>(</t>
    </r>
    <r>
      <rPr>
        <sz val="9"/>
        <rFont val="宋体"/>
        <charset val="0"/>
      </rPr>
      <t>科特迪瓦</t>
    </r>
    <r>
      <rPr>
        <sz val="9"/>
        <rFont val="Verdana"/>
        <charset val="0"/>
      </rPr>
      <t>)</t>
    </r>
  </si>
  <si>
    <t>ARUBA</t>
  </si>
  <si>
    <t>亚鲁巴</t>
  </si>
  <si>
    <t>KENYA</t>
  </si>
  <si>
    <t>BAHAMAS</t>
  </si>
  <si>
    <t>巴哈马群岛</t>
  </si>
  <si>
    <t>KYRGYZSTAN</t>
  </si>
  <si>
    <t>BARBADOS</t>
  </si>
  <si>
    <t>LESOTHO</t>
  </si>
  <si>
    <t>BARBUDA</t>
  </si>
  <si>
    <t>巴布达</t>
  </si>
  <si>
    <t>BC</t>
  </si>
  <si>
    <t>LIBERIA</t>
  </si>
  <si>
    <t>利比利亚</t>
  </si>
  <si>
    <t>BELIZE</t>
  </si>
  <si>
    <t>伯利兹城</t>
  </si>
  <si>
    <t>LIBYA</t>
  </si>
  <si>
    <t>百慕达群岛</t>
  </si>
  <si>
    <t>MACEDONIA</t>
  </si>
  <si>
    <t>马其顿王国</t>
  </si>
  <si>
    <t>BOLIVIA</t>
  </si>
  <si>
    <t>SWAZILAND</t>
  </si>
  <si>
    <t>博内尔</t>
  </si>
  <si>
    <t>SYRIA</t>
  </si>
  <si>
    <r>
      <rPr>
        <sz val="9"/>
        <rFont val="宋体"/>
        <charset val="0"/>
      </rPr>
      <t>叙利亚</t>
    </r>
    <r>
      <rPr>
        <sz val="9"/>
        <rFont val="Verdana"/>
        <charset val="0"/>
      </rPr>
      <t>(</t>
    </r>
    <r>
      <rPr>
        <sz val="9"/>
        <rFont val="宋体"/>
        <charset val="0"/>
      </rPr>
      <t>无服务）</t>
    </r>
  </si>
  <si>
    <t>BRAZIL</t>
  </si>
  <si>
    <t>TANZANIA</t>
  </si>
  <si>
    <t>BRITISH VIRGIN ISLANDS</t>
  </si>
  <si>
    <t>TOGO</t>
  </si>
  <si>
    <t>MARSHALL IS.</t>
  </si>
  <si>
    <t>马歇尔群岛</t>
  </si>
  <si>
    <t>TUNISIA</t>
  </si>
  <si>
    <t>MARTINIQUE</t>
  </si>
  <si>
    <t>马里亚纳</t>
  </si>
  <si>
    <t>UGANDA</t>
  </si>
  <si>
    <t>MICRONESIA</t>
  </si>
  <si>
    <t>UZBEKISTAN</t>
  </si>
  <si>
    <t>MONTSERRAT</t>
  </si>
  <si>
    <t>蒙特塞拉</t>
  </si>
  <si>
    <t>ZAMBIA</t>
  </si>
  <si>
    <t>NEVIS</t>
  </si>
  <si>
    <t>ZIMBABWE</t>
  </si>
  <si>
    <t>NEW CALEDONIA</t>
  </si>
  <si>
    <t>新加利多尼亚岛</t>
  </si>
  <si>
    <t>ZONE-8</t>
  </si>
  <si>
    <t>NICARAGUA</t>
  </si>
  <si>
    <t>VIETNAM</t>
  </si>
  <si>
    <t>NORMAN ISLAND</t>
  </si>
  <si>
    <t>诺曼岛</t>
  </si>
  <si>
    <t>ZONE-9</t>
  </si>
  <si>
    <t>NORTHERN MARIANA ISLANDS</t>
  </si>
  <si>
    <t>NM</t>
  </si>
  <si>
    <t>AUSTRIA</t>
  </si>
  <si>
    <t>PALAU</t>
  </si>
  <si>
    <t>BELGIUM</t>
  </si>
  <si>
    <t>PANAMA</t>
  </si>
  <si>
    <t>CANARY ISLANDS</t>
  </si>
  <si>
    <t>加纳利群岛</t>
  </si>
  <si>
    <t>CAYMAN ISLANDS</t>
  </si>
  <si>
    <t>MONACO</t>
  </si>
  <si>
    <t>CHILE</t>
  </si>
  <si>
    <t>NETHERLANDS</t>
  </si>
  <si>
    <t>COLOMBIA</t>
  </si>
  <si>
    <t>NORWAY</t>
  </si>
  <si>
    <t>COOK ISLANDS</t>
  </si>
  <si>
    <t>CHANNEL ISLANDS</t>
  </si>
  <si>
    <t>海峡群岛</t>
  </si>
  <si>
    <t>CB</t>
  </si>
  <si>
    <t>COSTA RICA</t>
  </si>
  <si>
    <t>哥达加斯加</t>
  </si>
  <si>
    <t>DENMARK</t>
  </si>
  <si>
    <t>CURACAO</t>
  </si>
  <si>
    <r>
      <rPr>
        <sz val="9"/>
        <rFont val="宋体"/>
        <charset val="134"/>
      </rPr>
      <t>库拉索</t>
    </r>
    <r>
      <rPr>
        <sz val="9"/>
        <rFont val="Verdana"/>
        <charset val="0"/>
      </rPr>
      <t>(</t>
    </r>
    <r>
      <rPr>
        <sz val="9"/>
        <rFont val="宋体"/>
        <charset val="134"/>
      </rPr>
      <t>荷属安地列斯</t>
    </r>
    <r>
      <rPr>
        <sz val="9"/>
        <rFont val="Verdana"/>
        <charset val="0"/>
      </rPr>
      <t>)</t>
    </r>
  </si>
  <si>
    <t>FINLAND</t>
  </si>
  <si>
    <t>FRANCE</t>
  </si>
  <si>
    <t>DOMINICAN REPUBLIC</t>
  </si>
  <si>
    <t>GERMANY</t>
  </si>
  <si>
    <t>德国</t>
  </si>
  <si>
    <t>EAST TIMOR</t>
  </si>
  <si>
    <r>
      <rPr>
        <sz val="9"/>
        <rFont val="宋体"/>
        <charset val="0"/>
      </rPr>
      <t>东帝汶</t>
    </r>
    <r>
      <rPr>
        <sz val="9"/>
        <rFont val="Verdana"/>
        <charset val="0"/>
      </rPr>
      <t>(</t>
    </r>
    <r>
      <rPr>
        <sz val="9"/>
        <rFont val="宋体"/>
        <charset val="0"/>
      </rPr>
      <t>暂停</t>
    </r>
    <r>
      <rPr>
        <sz val="9"/>
        <rFont val="Verdana"/>
        <charset val="0"/>
      </rPr>
      <t>)</t>
    </r>
  </si>
  <si>
    <t>PORTUGAL</t>
  </si>
  <si>
    <t>ECUADOR</t>
  </si>
  <si>
    <t>SAN MARINO</t>
  </si>
  <si>
    <t>EL SALVADOR</t>
  </si>
  <si>
    <t>SPAIN</t>
  </si>
  <si>
    <t>FIJI</t>
  </si>
  <si>
    <t>GREECE</t>
  </si>
  <si>
    <t>FRENCH GUIANA</t>
  </si>
  <si>
    <t>法属圭亚那</t>
  </si>
  <si>
    <t>IRELAND</t>
  </si>
  <si>
    <t>FRENCH POLYNESIA</t>
  </si>
  <si>
    <t>法属玻利尼西亚</t>
  </si>
  <si>
    <t>ITALY</t>
  </si>
  <si>
    <t>GRAND CAYMAN</t>
  </si>
  <si>
    <t>大开曼岛</t>
  </si>
  <si>
    <t>LIECHTENSTEIN</t>
  </si>
  <si>
    <t>GREAT THATCH ISLAND</t>
  </si>
  <si>
    <t>大茅屋岛</t>
  </si>
  <si>
    <t>LUXEMBOURG</t>
  </si>
  <si>
    <t>SWEDEN</t>
  </si>
  <si>
    <t>PARAGUAY</t>
  </si>
  <si>
    <t>SWITZERLAND</t>
  </si>
  <si>
    <t>PERU</t>
  </si>
  <si>
    <t>UNITED KINGDOM</t>
  </si>
  <si>
    <t>ROTA</t>
  </si>
  <si>
    <r>
      <rPr>
        <sz val="9"/>
        <rFont val="宋体"/>
        <charset val="134"/>
      </rPr>
      <t>罗塔岛（</t>
    </r>
    <r>
      <rPr>
        <sz val="9"/>
        <rFont val="Verdana"/>
        <charset val="0"/>
      </rPr>
      <t xml:space="preserve"> </t>
    </r>
    <r>
      <rPr>
        <sz val="9"/>
        <rFont val="宋体"/>
        <charset val="134"/>
      </rPr>
      <t>北马里亚纳群岛）</t>
    </r>
    <r>
      <rPr>
        <sz val="9"/>
        <rFont val="Verdana"/>
        <charset val="0"/>
      </rPr>
      <t xml:space="preserve"> </t>
    </r>
  </si>
  <si>
    <t>RT</t>
  </si>
  <si>
    <t>VATICAN CITY</t>
  </si>
  <si>
    <t>SABA</t>
  </si>
  <si>
    <r>
      <rPr>
        <sz val="9"/>
        <rFont val="宋体"/>
        <charset val="0"/>
      </rPr>
      <t>萨巴（</t>
    </r>
    <r>
      <rPr>
        <sz val="9"/>
        <rFont val="Verdana"/>
        <charset val="0"/>
      </rPr>
      <t xml:space="preserve"> </t>
    </r>
    <r>
      <rPr>
        <sz val="9"/>
        <rFont val="宋体"/>
        <charset val="0"/>
      </rPr>
      <t>荷属安地列斯）</t>
    </r>
    <r>
      <rPr>
        <sz val="9"/>
        <rFont val="Verdana"/>
        <charset val="0"/>
      </rPr>
      <t xml:space="preserve"> </t>
    </r>
  </si>
  <si>
    <t>SW</t>
  </si>
  <si>
    <t>ZONE-10</t>
  </si>
  <si>
    <t>SAIPAN</t>
  </si>
  <si>
    <t>塞班岛</t>
  </si>
  <si>
    <t>CANADA</t>
  </si>
  <si>
    <t>萨摩亚群岛</t>
  </si>
  <si>
    <t>MEXICO</t>
  </si>
  <si>
    <t>ST. BARTHELEMY</t>
  </si>
  <si>
    <t>圣巴夫林米（瓜德罗普岛）</t>
  </si>
  <si>
    <t>ZONE-11</t>
  </si>
  <si>
    <t>ST. KTTTS &amp; NEVIS</t>
  </si>
  <si>
    <t>圣基茨和尼维斯</t>
  </si>
  <si>
    <t>INDIA</t>
  </si>
  <si>
    <t>圣卢西亚岛</t>
  </si>
  <si>
    <t>ZONE-12</t>
  </si>
  <si>
    <t>ST. MAARTEN</t>
  </si>
  <si>
    <t>圣马腾岛</t>
  </si>
  <si>
    <t>JAPAN</t>
  </si>
  <si>
    <t>ST. MARTIN</t>
  </si>
  <si>
    <t>ZONE-13</t>
  </si>
  <si>
    <t>GREAT TOBAGO ISLANDS</t>
  </si>
  <si>
    <t>多巴哥群岛</t>
  </si>
  <si>
    <t>MALAYSIA</t>
  </si>
  <si>
    <t>GRENADA</t>
  </si>
  <si>
    <t>ZONE-14</t>
  </si>
  <si>
    <t>GUADELOUPE</t>
  </si>
  <si>
    <t>THAILAND</t>
  </si>
  <si>
    <t>GUAM</t>
  </si>
  <si>
    <t>ZONE-15</t>
  </si>
  <si>
    <t>GUATEMALA</t>
  </si>
  <si>
    <t>PHILIPPINES</t>
  </si>
  <si>
    <t>GUYANA</t>
  </si>
  <si>
    <t>圭亚那</t>
  </si>
  <si>
    <t>ZONE-16</t>
  </si>
  <si>
    <t>HAITI</t>
  </si>
  <si>
    <t>INDONESIA</t>
  </si>
  <si>
    <t>印尼</t>
  </si>
  <si>
    <t>HONDURAS</t>
  </si>
  <si>
    <t>ZONE-17</t>
  </si>
  <si>
    <t>JAMAICA</t>
  </si>
  <si>
    <t>AUSTRALIA</t>
  </si>
  <si>
    <t>澳洲</t>
  </si>
  <si>
    <t>NEW ZEALAND</t>
  </si>
  <si>
    <t>SURINAME</t>
  </si>
  <si>
    <t>苏利南</t>
  </si>
  <si>
    <t>NORFOLK ISLAND</t>
  </si>
  <si>
    <t>诺福克群岛</t>
  </si>
  <si>
    <t>NS</t>
  </si>
  <si>
    <t>大溪地</t>
  </si>
  <si>
    <t>ZONE-18</t>
  </si>
  <si>
    <t>TINIAN</t>
  </si>
  <si>
    <t>天宁岛</t>
  </si>
  <si>
    <t>TI</t>
  </si>
  <si>
    <t>TAIWAN</t>
  </si>
  <si>
    <t>TORTOLA ISLAND</t>
  </si>
  <si>
    <t>托尔托拉岛</t>
  </si>
  <si>
    <t>TQ</t>
  </si>
  <si>
    <t>ZONE-19</t>
  </si>
  <si>
    <t>TRINIDAD &amp; TOBAGO</t>
  </si>
  <si>
    <t>SINGAPORE</t>
  </si>
  <si>
    <t>TURKS &amp; CAICOS ISLANDS</t>
  </si>
  <si>
    <t>ZONE-20</t>
  </si>
  <si>
    <t>U.S. VIRGIN ISLANDS</t>
  </si>
  <si>
    <t>SOUTH KOREA</t>
  </si>
  <si>
    <t>UNION ISLAND</t>
  </si>
  <si>
    <t>联合群岛</t>
  </si>
  <si>
    <t>UI</t>
  </si>
  <si>
    <t>ZONE-21</t>
  </si>
  <si>
    <t>URUGUAY</t>
  </si>
  <si>
    <t>U.S.A.1</t>
  </si>
  <si>
    <r>
      <rPr>
        <sz val="9"/>
        <rFont val="宋体"/>
        <charset val="0"/>
      </rPr>
      <t>美国</t>
    </r>
    <r>
      <rPr>
        <sz val="9"/>
        <rFont val="Verdana"/>
        <charset val="0"/>
      </rPr>
      <t>1</t>
    </r>
    <r>
      <rPr>
        <sz val="9"/>
        <rFont val="宋体"/>
        <charset val="0"/>
      </rPr>
      <t>区</t>
    </r>
    <r>
      <rPr>
        <sz val="9"/>
        <rFont val="Verdana"/>
        <charset val="0"/>
      </rPr>
      <t>/</t>
    </r>
    <r>
      <rPr>
        <sz val="9"/>
        <rFont val="宋体"/>
        <charset val="0"/>
      </rPr>
      <t>美西</t>
    </r>
  </si>
  <si>
    <t>USW</t>
  </si>
  <si>
    <t>VANUATU</t>
  </si>
  <si>
    <t>ZONE-22</t>
  </si>
  <si>
    <t>VENEZUELA</t>
  </si>
  <si>
    <t>委内瑞拉（暂停）</t>
  </si>
  <si>
    <t>PUERTO RICO</t>
  </si>
  <si>
    <t>WALLIS &amp; FUTUNA</t>
  </si>
  <si>
    <t>瓦里斯和富图纳群岛</t>
  </si>
  <si>
    <t>U.S.A.2</t>
  </si>
  <si>
    <r>
      <rPr>
        <sz val="9"/>
        <rFont val="宋体"/>
        <charset val="0"/>
      </rPr>
      <t>美国</t>
    </r>
    <r>
      <rPr>
        <sz val="9"/>
        <rFont val="Verdana"/>
        <charset val="0"/>
      </rPr>
      <t>2</t>
    </r>
    <r>
      <rPr>
        <sz val="9"/>
        <rFont val="宋体"/>
        <charset val="0"/>
      </rPr>
      <t>区</t>
    </r>
    <r>
      <rPr>
        <sz val="9"/>
        <rFont val="Verdana"/>
        <charset val="0"/>
      </rPr>
      <t>/</t>
    </r>
    <r>
      <rPr>
        <sz val="9"/>
        <rFont val="宋体"/>
        <charset val="0"/>
      </rPr>
      <t>美东</t>
    </r>
  </si>
  <si>
    <r>
      <rPr>
        <b/>
        <sz val="36"/>
        <color theme="1"/>
        <rFont val="宋体"/>
        <charset val="134"/>
        <scheme val="minor"/>
      </rPr>
      <t>F3-香港联邦特货-T价</t>
    </r>
    <r>
      <rPr>
        <b/>
        <sz val="18"/>
        <color theme="1"/>
        <rFont val="宋体"/>
        <charset val="134"/>
        <scheme val="minor"/>
      </rPr>
      <t>未含油 已含旺季附加费</t>
    </r>
    <r>
      <rPr>
        <b/>
        <sz val="36"/>
        <color theme="1"/>
        <rFont val="宋体"/>
        <charset val="134"/>
        <scheme val="minor"/>
      </rPr>
      <t xml:space="preserve"> </t>
    </r>
  </si>
  <si>
    <t xml:space="preserve">接品牌产品（不接衣包鞋，不接苹果和华为的产品）、茶叶、化妆品液体，马达，电机等。        测试盒，口罩+10元/KG 最低100元票。    </t>
  </si>
  <si>
    <t xml:space="preserve">    所有产品需有商业销售包装，单瓶限制200ML内，沐浴露类护肤品可接大瓶。       带电货物外箱不能软和打黄胶</t>
  </si>
  <si>
    <t>A 澳门</t>
  </si>
  <si>
    <t>C 文莱</t>
  </si>
  <si>
    <t>D 老挝</t>
  </si>
  <si>
    <t>E 保加利亚</t>
  </si>
  <si>
    <t>F 巴林</t>
  </si>
  <si>
    <t>G 美属萨摩亚</t>
  </si>
  <si>
    <t>H 阿富汗</t>
  </si>
  <si>
    <t>K 比利时</t>
  </si>
  <si>
    <t>L 越南</t>
  </si>
  <si>
    <t>M 奥地利</t>
  </si>
  <si>
    <t>O 印度</t>
  </si>
  <si>
    <t>P 日本</t>
  </si>
  <si>
    <t>Q 马来西亚</t>
  </si>
  <si>
    <t>R 泰国</t>
  </si>
  <si>
    <t>S 菲律宾</t>
  </si>
  <si>
    <t>T 印度尼西亚</t>
  </si>
  <si>
    <t>U 澳大利亚</t>
  </si>
  <si>
    <t>X 台湾</t>
  </si>
  <si>
    <t>Y 新加坡</t>
  </si>
  <si>
    <t>Z 韩国</t>
  </si>
  <si>
    <t>G美属萨摩亚</t>
  </si>
  <si>
    <t>T印度尼西亚</t>
  </si>
  <si>
    <t>U澳大利亚</t>
  </si>
  <si>
    <t>23-44</t>
  </si>
  <si>
    <t>F3分区表</t>
  </si>
  <si>
    <t>F3价格表</t>
  </si>
  <si>
    <t>K</t>
  </si>
  <si>
    <t>Belgium</t>
  </si>
  <si>
    <t>France</t>
  </si>
  <si>
    <t>Germany</t>
  </si>
  <si>
    <t>Italy</t>
  </si>
  <si>
    <t>England</t>
  </si>
  <si>
    <r>
      <rPr>
        <sz val="9"/>
        <color indexed="8"/>
        <rFont val="宋体"/>
        <charset val="134"/>
      </rPr>
      <t>安道尔</t>
    </r>
  </si>
  <si>
    <r>
      <rPr>
        <sz val="9"/>
        <color rgb="FF000000"/>
        <rFont val="宋体"/>
        <charset val="134"/>
      </rPr>
      <t>奥地利</t>
    </r>
  </si>
  <si>
    <t>Denmark</t>
  </si>
  <si>
    <r>
      <rPr>
        <sz val="9"/>
        <color indexed="8"/>
        <rFont val="宋体"/>
        <charset val="134"/>
      </rPr>
      <t>丹麦</t>
    </r>
  </si>
  <si>
    <r>
      <rPr>
        <sz val="9"/>
        <color indexed="8"/>
        <rFont val="宋体"/>
        <charset val="134"/>
      </rPr>
      <t>芬兰</t>
    </r>
  </si>
  <si>
    <t>Greece</t>
  </si>
  <si>
    <r>
      <rPr>
        <sz val="9"/>
        <color indexed="8"/>
        <rFont val="宋体"/>
        <charset val="134"/>
      </rPr>
      <t>希腊</t>
    </r>
  </si>
  <si>
    <t xml:space="preserve">Ireland </t>
  </si>
  <si>
    <r>
      <rPr>
        <sz val="9"/>
        <color indexed="8"/>
        <rFont val="宋体"/>
        <charset val="134"/>
      </rPr>
      <t>爱尔兰</t>
    </r>
  </si>
  <si>
    <r>
      <rPr>
        <sz val="9"/>
        <color indexed="8"/>
        <rFont val="宋体"/>
        <charset val="134"/>
      </rPr>
      <t>列支敦士登</t>
    </r>
  </si>
  <si>
    <t>Luxembourg</t>
  </si>
  <si>
    <r>
      <rPr>
        <sz val="9"/>
        <color indexed="8"/>
        <rFont val="宋体"/>
        <charset val="134"/>
      </rPr>
      <t>卢森堡</t>
    </r>
  </si>
  <si>
    <t>Monaco</t>
  </si>
  <si>
    <r>
      <rPr>
        <sz val="9"/>
        <color indexed="8"/>
        <rFont val="宋体"/>
        <charset val="134"/>
      </rPr>
      <t>摩纳哥</t>
    </r>
  </si>
  <si>
    <r>
      <rPr>
        <sz val="9"/>
        <color indexed="8"/>
        <rFont val="宋体"/>
        <charset val="134"/>
      </rPr>
      <t>挪威</t>
    </r>
  </si>
  <si>
    <r>
      <rPr>
        <sz val="9"/>
        <color indexed="8"/>
        <rFont val="宋体"/>
        <charset val="134"/>
      </rPr>
      <t>葡萄牙</t>
    </r>
  </si>
  <si>
    <t>Sweden</t>
  </si>
  <si>
    <r>
      <rPr>
        <sz val="9"/>
        <color indexed="8"/>
        <rFont val="宋体"/>
        <charset val="134"/>
      </rPr>
      <t>瑞典</t>
    </r>
  </si>
  <si>
    <t>Switzerland</t>
  </si>
  <si>
    <r>
      <rPr>
        <sz val="9"/>
        <color indexed="8"/>
        <rFont val="宋体"/>
        <charset val="134"/>
      </rPr>
      <t>瑞士</t>
    </r>
  </si>
  <si>
    <r>
      <rPr>
        <b/>
        <sz val="24"/>
        <rFont val="微软雅黑"/>
        <charset val="134"/>
      </rPr>
      <t xml:space="preserve">F4-香港联邦特货大货促销价 </t>
    </r>
    <r>
      <rPr>
        <b/>
        <sz val="16"/>
        <rFont val="微软雅黑"/>
        <charset val="134"/>
      </rPr>
      <t xml:space="preserve">未含燃油   已含旺季附加费    </t>
    </r>
  </si>
  <si>
    <t xml:space="preserve"> 目录 </t>
  </si>
  <si>
    <r>
      <rPr>
        <b/>
        <sz val="16"/>
        <rFont val="微软雅黑"/>
        <charset val="134"/>
      </rPr>
      <t>可接：化妆品</t>
    </r>
    <r>
      <rPr>
        <sz val="16"/>
        <rFont val="微软雅黑"/>
        <charset val="134"/>
      </rPr>
      <t>，</t>
    </r>
    <r>
      <rPr>
        <b/>
        <sz val="16"/>
        <rFont val="微软雅黑"/>
        <charset val="134"/>
      </rPr>
      <t>非危液体&amp;颜料粉末（无限制，大桶均可）,  欧美可接品牌产品（不接手表&amp;手机）   美加：若住宅区+32*U/票</t>
    </r>
  </si>
  <si>
    <t>重量</t>
  </si>
  <si>
    <t>美西</t>
  </si>
  <si>
    <t>美东</t>
  </si>
  <si>
    <t>西欧</t>
  </si>
  <si>
    <t>东欧</t>
  </si>
  <si>
    <t xml:space="preserve">日本 </t>
  </si>
  <si>
    <t>阿联酋-迪拜</t>
  </si>
  <si>
    <t xml:space="preserve">西欧-丹麦、西班牙、比利时、卢森堡、荷兰、意大利、法国、德国、英国、奥地利、爱尔兰、瑞士                                                 </t>
  </si>
  <si>
    <t>25-44KG</t>
  </si>
  <si>
    <t>45-72kg</t>
  </si>
  <si>
    <t>73-103KG</t>
  </si>
  <si>
    <t>东欧-波兰、捷克、匈牙利、保加利亚、罗马尼亚、爱沙尼亚、斯洛伐克共和国</t>
  </si>
  <si>
    <t>104-299KG</t>
  </si>
  <si>
    <t>300-499kg</t>
  </si>
  <si>
    <t>500-999kg</t>
  </si>
  <si>
    <t>1000+kg</t>
  </si>
  <si>
    <r>
      <rPr>
        <sz val="36"/>
        <rFont val="微软雅黑"/>
        <charset val="134"/>
      </rPr>
      <t xml:space="preserve">          F5-香港联邦IP敏感价</t>
    </r>
    <r>
      <rPr>
        <sz val="14"/>
        <color rgb="FFFF0000"/>
        <rFont val="微软雅黑"/>
        <charset val="134"/>
      </rPr>
      <t>未含油</t>
    </r>
    <r>
      <rPr>
        <sz val="36"/>
        <rFont val="微软雅黑"/>
        <charset val="134"/>
      </rPr>
      <t xml:space="preserve">   </t>
    </r>
  </si>
  <si>
    <r>
      <rPr>
        <sz val="16"/>
        <rFont val="微软雅黑"/>
        <charset val="134"/>
      </rPr>
      <t xml:space="preserve">接品牌电子产品，运动电子手表，衣包鞋，茶叶等。不接手机&amp;手表，不接包裹袋 。                                                                                                                 带电货物外箱不能软和打黄胶。美加波多黎各：若住宅区+32*U/票
</t>
    </r>
    <r>
      <rPr>
        <sz val="16"/>
        <color rgb="FFFF0000"/>
        <rFont val="微软雅黑"/>
        <charset val="134"/>
      </rPr>
      <t xml:space="preserve">出口之前被扣，无法出口或是遗失无法退回，只退运费赔20元/KG，最高不超100USD/票，不得异议   </t>
    </r>
  </si>
  <si>
    <r>
      <rPr>
        <b/>
        <sz val="10"/>
        <rFont val="Arial"/>
        <charset val="0"/>
      </rPr>
      <t>C</t>
    </r>
    <r>
      <rPr>
        <b/>
        <sz val="10"/>
        <rFont val="宋体"/>
        <charset val="0"/>
      </rPr>
      <t>汶莱</t>
    </r>
    <r>
      <rPr>
        <b/>
        <sz val="10"/>
        <rFont val="Arial"/>
        <charset val="0"/>
      </rPr>
      <t>/</t>
    </r>
    <r>
      <rPr>
        <b/>
        <sz val="10"/>
        <rFont val="宋体"/>
        <charset val="0"/>
      </rPr>
      <t>新西兰</t>
    </r>
  </si>
  <si>
    <t>F5分区</t>
  </si>
  <si>
    <t>ZONE-美1</t>
  </si>
  <si>
    <t>ZONE-H</t>
  </si>
  <si>
    <t>ZONE-美2</t>
  </si>
  <si>
    <t>ZONE-A</t>
  </si>
  <si>
    <t>ZONE-C</t>
  </si>
  <si>
    <t>ZONE-D</t>
  </si>
  <si>
    <t>ZONE-E</t>
  </si>
  <si>
    <t>ZONE-F</t>
  </si>
  <si>
    <t>ZONE-G</t>
  </si>
  <si>
    <t>ZONE-L</t>
  </si>
  <si>
    <t>ZONE-M</t>
  </si>
  <si>
    <t>ZONE-N</t>
  </si>
  <si>
    <t>ZONE-O</t>
  </si>
  <si>
    <t>ZONE-P</t>
  </si>
  <si>
    <t>ZONE-Q</t>
  </si>
  <si>
    <t>ZONE-R</t>
  </si>
  <si>
    <t>ZONE-S</t>
  </si>
  <si>
    <t>ZONE-T</t>
  </si>
  <si>
    <t>ZONE-U</t>
  </si>
  <si>
    <r>
      <rPr>
        <b/>
        <sz val="36"/>
        <rFont val="宋体"/>
        <charset val="134"/>
        <scheme val="minor"/>
      </rPr>
      <t>F9-大陆联邦特货价</t>
    </r>
    <r>
      <rPr>
        <b/>
        <sz val="16"/>
        <rFont val="宋体"/>
        <charset val="134"/>
      </rPr>
      <t>没含油</t>
    </r>
  </si>
  <si>
    <t>F9分区!A1</t>
  </si>
  <si>
    <t>可接各种化妆品和耗材。配套电另加收1元KG，最低20元票，申报不能超750USD，预留0.3资料重量</t>
  </si>
  <si>
    <t>不能带有海关备案品牌产品，单票超90KG需报关出，另加100元票。发票品名必须如实申报材质用途和海关编码，单票建议不超5个品名。</t>
  </si>
  <si>
    <t>印度尼西亚 印度 科威特 墨西哥 沙特 厄瓜多尔 暂停化妆品类产品出口</t>
  </si>
  <si>
    <t>澳大利亚
新西兰</t>
  </si>
  <si>
    <t>香港</t>
  </si>
  <si>
    <r>
      <rPr>
        <b/>
        <sz val="11"/>
        <color rgb="FF000000"/>
        <rFont val="宋体"/>
        <charset val="134"/>
      </rPr>
      <t>公斤</t>
    </r>
    <r>
      <rPr>
        <b/>
        <sz val="11"/>
        <color rgb="FF000000"/>
        <rFont val="Arial"/>
        <charset val="134"/>
      </rPr>
      <t>(</t>
    </r>
    <r>
      <rPr>
        <b/>
        <sz val="11"/>
        <color rgb="FF000000"/>
        <rFont val="宋体"/>
        <charset val="134"/>
      </rPr>
      <t>包裹）</t>
    </r>
  </si>
  <si>
    <t>B</t>
  </si>
  <si>
    <t>V</t>
  </si>
  <si>
    <t>21.0 - 44.0</t>
  </si>
  <si>
    <t>45.0 - 70.0</t>
  </si>
  <si>
    <t>71.0 - 99.0</t>
  </si>
  <si>
    <t>100.0 - 299.0</t>
  </si>
  <si>
    <t>墨水（不易燃）、碳粉、玻璃胶、汽车蜡 、灌封胶、液体硅胶 、珠光粉、洁牙粉、麦乳精、 清洁液、咖啡粉 、抹茶和各种化妆品</t>
  </si>
  <si>
    <t>F9分区</t>
  </si>
  <si>
    <t>IP</t>
  </si>
  <si>
    <t>F9</t>
  </si>
  <si>
    <t>Arizona 85000-86599亚利桑那州 85000-86599</t>
  </si>
  <si>
    <t>Uruguay乌拉圭</t>
  </si>
  <si>
    <t>California 90000-96699加利福尼亚州 90000-96699</t>
  </si>
  <si>
    <t>Venezuela委内瑞拉</t>
  </si>
  <si>
    <t>Colorado 80000-81699科罗拉多州 80000-81699</t>
  </si>
  <si>
    <t>Afghanistan阿富汗</t>
  </si>
  <si>
    <t>Idaho 83200-83999爱达荷州 83200-83999</t>
  </si>
  <si>
    <t>Albania阿尔巴尼亚</t>
  </si>
  <si>
    <t>Nevada 89000-89899内华达州 89000-89899</t>
  </si>
  <si>
    <t>Algeria阿尔及利亚</t>
  </si>
  <si>
    <t>Oregon 97000-97999俄勒岗州 97000-97999</t>
  </si>
  <si>
    <t>Angola安哥拉</t>
  </si>
  <si>
    <t>Utah 84000-84799犹他州 84000-84799</t>
  </si>
  <si>
    <t>Armenia亚美尼亚</t>
  </si>
  <si>
    <t>Washington 98000-99499华盛顿州 98000-99499</t>
  </si>
  <si>
    <t>Azerbaijan亚塞拜彊</t>
  </si>
  <si>
    <t>Puerto Rico波多黎各</t>
  </si>
  <si>
    <t>Bahrain巴林</t>
  </si>
  <si>
    <t>U.S. (Rest of Country)美国其他地区</t>
  </si>
  <si>
    <t>Belarus白俄罗斯</t>
  </si>
  <si>
    <t>Macau澳门</t>
  </si>
  <si>
    <t>Benin贝南</t>
  </si>
  <si>
    <t>Vietnam越南</t>
  </si>
  <si>
    <r>
      <rPr>
        <sz val="11"/>
        <color rgb="FF000000"/>
        <rFont val="Arial"/>
        <charset val="0"/>
      </rPr>
      <t>Bosnia-Herzegovina</t>
    </r>
    <r>
      <rPr>
        <sz val="11"/>
        <color rgb="FF000000"/>
        <rFont val="宋体"/>
        <charset val="0"/>
      </rPr>
      <t>波黑塞哥维那</t>
    </r>
  </si>
  <si>
    <t>Mongolia蒙古</t>
  </si>
  <si>
    <t>Botswana博茨瓦纳</t>
  </si>
  <si>
    <t>American Samoa美属萨摩亚</t>
  </si>
  <si>
    <t>Bulgaria保加利亚</t>
  </si>
  <si>
    <t>Brunei文莱</t>
  </si>
  <si>
    <t>Burkina Faso布基纳法索</t>
  </si>
  <si>
    <t>Cambodia柬埔寨</t>
  </si>
  <si>
    <t>Burundi蒲隆迪</t>
  </si>
  <si>
    <t>Cook Islands库克群岛</t>
  </si>
  <si>
    <t>Cameroon喀麦隆</t>
  </si>
  <si>
    <t>East Timor东帝汶</t>
  </si>
  <si>
    <r>
      <rPr>
        <sz val="11"/>
        <color rgb="FF000000"/>
        <rFont val="Arial"/>
        <charset val="0"/>
      </rPr>
      <t xml:space="preserve">Cape Verde </t>
    </r>
    <r>
      <rPr>
        <sz val="11"/>
        <color rgb="FF000000"/>
        <rFont val="宋体"/>
        <charset val="0"/>
      </rPr>
      <t>佛得角群岛</t>
    </r>
  </si>
  <si>
    <t>Fiji斐济</t>
  </si>
  <si>
    <t>Chad查德</t>
  </si>
  <si>
    <t>French Polynesia法属波利尼西亚</t>
  </si>
  <si>
    <t>Congo, Dem Rep Of刚果共和国</t>
  </si>
  <si>
    <t>Guam关岛</t>
  </si>
  <si>
    <t>Congo刚果</t>
  </si>
  <si>
    <t>Laos老挝</t>
  </si>
  <si>
    <t>Croatia克罗地亚</t>
  </si>
  <si>
    <t>Marshall Islands马绍尔群岛</t>
  </si>
  <si>
    <t>Cyprus塞浦路斯</t>
  </si>
  <si>
    <t>Micronesia密克罗尼西亚</t>
  </si>
  <si>
    <r>
      <rPr>
        <sz val="11"/>
        <color rgb="FF000000"/>
        <rFont val="Arial"/>
        <charset val="0"/>
      </rPr>
      <t>Côte D'ivoire (Ivory Coast)</t>
    </r>
    <r>
      <rPr>
        <sz val="11"/>
        <color rgb="FF000000"/>
        <rFont val="宋体"/>
        <charset val="0"/>
      </rPr>
      <t>科特迪瓦</t>
    </r>
    <r>
      <rPr>
        <sz val="11"/>
        <color rgb="FF000000"/>
        <rFont val="Arial"/>
        <charset val="0"/>
      </rPr>
      <t xml:space="preserve"> </t>
    </r>
  </si>
  <si>
    <t>New Caledonia新喀里多尼亚</t>
  </si>
  <si>
    <t>Djibouti吉布地</t>
  </si>
  <si>
    <r>
      <rPr>
        <sz val="11"/>
        <color rgb="FF000000"/>
        <rFont val="Arial"/>
        <charset val="0"/>
      </rPr>
      <t>New Zealand</t>
    </r>
    <r>
      <rPr>
        <sz val="11"/>
        <color rgb="FF000000"/>
        <rFont val="宋体"/>
        <charset val="0"/>
      </rPr>
      <t>新西兰</t>
    </r>
  </si>
  <si>
    <t>Egypt埃及</t>
  </si>
  <si>
    <t>Northern Mariana Islands北马利安群岛</t>
  </si>
  <si>
    <t>Eritrea厄立特里亚</t>
  </si>
  <si>
    <t>Palau帛琉</t>
  </si>
  <si>
    <t>Estonia爱沙尼亚</t>
  </si>
  <si>
    <t>Papua New Guinea巴布亚新几内亚</t>
  </si>
  <si>
    <t>Ethiopia衣索比亚</t>
  </si>
  <si>
    <t>Rota罗塔岛</t>
  </si>
  <si>
    <t>Gabon加彭</t>
  </si>
  <si>
    <t>Saipan塞班岛</t>
  </si>
  <si>
    <t>Gambia甘比亚</t>
  </si>
  <si>
    <t>Samoa西属萨摩亚</t>
  </si>
  <si>
    <t>Georgia格鲁吉亚</t>
  </si>
  <si>
    <t>Tahiti大溪地岛</t>
  </si>
  <si>
    <t>Ghana加纳</t>
  </si>
  <si>
    <t>Tinian天宁岛</t>
  </si>
  <si>
    <t>Gibraltar直布罗陀</t>
  </si>
  <si>
    <r>
      <rPr>
        <sz val="11"/>
        <color rgb="FF000000"/>
        <rFont val="Arial"/>
        <charset val="0"/>
      </rPr>
      <t>Tonga</t>
    </r>
    <r>
      <rPr>
        <sz val="11"/>
        <color rgb="FF000000"/>
        <rFont val="宋体"/>
        <charset val="0"/>
      </rPr>
      <t>汤加</t>
    </r>
  </si>
  <si>
    <t>Guinea几内亚</t>
  </si>
  <si>
    <t>Vanuatu万那杜</t>
  </si>
  <si>
    <t>Iceland冰岛</t>
  </si>
  <si>
    <t>Wallis &amp; FutunaWallis &amp; Futuna</t>
  </si>
  <si>
    <t>Iraq伊拉克</t>
  </si>
  <si>
    <t>Andorra安道尔</t>
  </si>
  <si>
    <t>Jordan约旦</t>
  </si>
  <si>
    <t>Czech Republic捷克共和国</t>
  </si>
  <si>
    <t>Kazakhstan哈萨克斯坦</t>
  </si>
  <si>
    <t>Faeroe Islands法罗群岛</t>
  </si>
  <si>
    <r>
      <rPr>
        <sz val="11"/>
        <color rgb="FF000000"/>
        <rFont val="Arial"/>
        <charset val="0"/>
      </rPr>
      <t>Kenya</t>
    </r>
    <r>
      <rPr>
        <sz val="11"/>
        <color rgb="FF000000"/>
        <rFont val="宋体"/>
        <charset val="0"/>
      </rPr>
      <t>肯尼亚</t>
    </r>
  </si>
  <si>
    <t>Finland芬兰</t>
  </si>
  <si>
    <t>Kuwait科威特</t>
  </si>
  <si>
    <t>Greece希腊</t>
  </si>
  <si>
    <t>Kyrgyzstan吉尔吉斯</t>
  </si>
  <si>
    <t>Greenland格林兰岛</t>
  </si>
  <si>
    <t>Latvia拉脱维亚</t>
  </si>
  <si>
    <t>Hungary匈牙利</t>
  </si>
  <si>
    <t>Lebanon黎巴嫩</t>
  </si>
  <si>
    <t>Israel以色列</t>
  </si>
  <si>
    <t>Lesotho赖索托</t>
  </si>
  <si>
    <t>Liechtenstein列支敦士登</t>
  </si>
  <si>
    <t>Liberia利比里亚</t>
  </si>
  <si>
    <t>Malta马耳他</t>
  </si>
  <si>
    <t>Libya利比亚</t>
  </si>
  <si>
    <t>Poland波兰</t>
  </si>
  <si>
    <t>Lithuania立陶宛</t>
  </si>
  <si>
    <t>Portugal葡萄牙</t>
  </si>
  <si>
    <t>Macedonia马其顿</t>
  </si>
  <si>
    <t>Slovakia斯洛伐克</t>
  </si>
  <si>
    <t>Madagascar马达加斯加</t>
  </si>
  <si>
    <t>Anguilla安圭拉岛</t>
  </si>
  <si>
    <t>Malawi马拉维</t>
  </si>
  <si>
    <t>Antigua &amp; Barbuda安提瓜及巴布达</t>
  </si>
  <si>
    <t>United Arab Emirates阿拉伯联合酋长国</t>
  </si>
  <si>
    <t>Argentina阿根廷</t>
  </si>
  <si>
    <t>Mali马利</t>
  </si>
  <si>
    <t>Aruba阿鲁巴</t>
  </si>
  <si>
    <t>Mauritania毛里塔尼亚</t>
  </si>
  <si>
    <t>Bahama巴哈马</t>
  </si>
  <si>
    <t>Mauritius毛里求斯</t>
  </si>
  <si>
    <t>Bangladesh孟加拉</t>
  </si>
  <si>
    <r>
      <rPr>
        <sz val="11"/>
        <color rgb="FF000000"/>
        <rFont val="Arial"/>
        <charset val="0"/>
      </rPr>
      <t>Moldova, Republic of</t>
    </r>
    <r>
      <rPr>
        <sz val="11"/>
        <color rgb="FF000000"/>
        <rFont val="宋体"/>
        <charset val="0"/>
      </rPr>
      <t xml:space="preserve"> 摩尔多瓦</t>
    </r>
  </si>
  <si>
    <t>Barbados巴巴多斯</t>
  </si>
  <si>
    <t>Montenegro黑山</t>
  </si>
  <si>
    <t>Barbuda巴布达</t>
  </si>
  <si>
    <t>Morocco摩洛哥</t>
  </si>
  <si>
    <t>Belize贝里斯</t>
  </si>
  <si>
    <t>Mozambique莫桑比克</t>
  </si>
  <si>
    <r>
      <rPr>
        <sz val="11"/>
        <color rgb="FF000000"/>
        <rFont val="Arial"/>
        <charset val="0"/>
      </rPr>
      <t>Bermuda</t>
    </r>
    <r>
      <rPr>
        <sz val="11"/>
        <color rgb="FF000000"/>
        <rFont val="宋体"/>
        <charset val="0"/>
      </rPr>
      <t>百慕大</t>
    </r>
  </si>
  <si>
    <t>Namibia纳米比亚</t>
  </si>
  <si>
    <t>Bhutan不丹</t>
  </si>
  <si>
    <t>Nigeria尼日利亚</t>
  </si>
  <si>
    <t>Bolivia玻利维亚</t>
  </si>
  <si>
    <t>Niger尼日尔</t>
  </si>
  <si>
    <t>Bonaire, Sint Eustatius and Saba伯奈尔，圣尤斯达求斯及萨巴</t>
  </si>
  <si>
    <t>Oman阿曼</t>
  </si>
  <si>
    <t>Brazil巴西</t>
  </si>
  <si>
    <t>Palestine Authority巴勒斯坦自治区</t>
  </si>
  <si>
    <t>British Virgin Islands英属处女群岛</t>
  </si>
  <si>
    <t>Qatar卡塔尔</t>
  </si>
  <si>
    <t>Cayman Islands开曼群岛</t>
  </si>
  <si>
    <t>Romania罗马尼亚</t>
  </si>
  <si>
    <t>Chile智利</t>
  </si>
  <si>
    <t>Russian Federation俄罗斯</t>
  </si>
  <si>
    <t>Colombia哥伦比亚</t>
  </si>
  <si>
    <t>Rwanda卢旺达</t>
  </si>
  <si>
    <t>Costa Rica哥斯达黎加</t>
  </si>
  <si>
    <t>Réunion甶尼汪岛</t>
  </si>
  <si>
    <r>
      <rPr>
        <sz val="11"/>
        <color rgb="FF000000"/>
        <rFont val="Arial"/>
        <charset val="0"/>
      </rPr>
      <t xml:space="preserve">CuracaoCuracao </t>
    </r>
    <r>
      <rPr>
        <sz val="11"/>
        <color rgb="FF000000"/>
        <rFont val="宋体"/>
        <charset val="0"/>
      </rPr>
      <t>库拉索岛</t>
    </r>
  </si>
  <si>
    <t>Senegal塞内加尔</t>
  </si>
  <si>
    <t>Dominican Republic多米尼加共和国</t>
  </si>
  <si>
    <t>Serbia塞尔维亚</t>
  </si>
  <si>
    <t>Dominica多米尼克</t>
  </si>
  <si>
    <t>Seychelles塞舌尔群岛</t>
  </si>
  <si>
    <t>Ecuador厄瓜多尔</t>
  </si>
  <si>
    <t>Slovenia斯洛文尼亚</t>
  </si>
  <si>
    <t>El Salvador萨尔瓦多</t>
  </si>
  <si>
    <t>South Africa南非</t>
  </si>
  <si>
    <t>French Guiana法属圭亚那</t>
  </si>
  <si>
    <t>Swaziland斯威士兰</t>
  </si>
  <si>
    <t>Grand Cayman开曼群岛</t>
  </si>
  <si>
    <t>Syrian Arab Republic叙利亚</t>
  </si>
  <si>
    <t>Great Thatch Island大茅屋岛</t>
  </si>
  <si>
    <t>Tanzania, United Republic of坦桑尼亚</t>
  </si>
  <si>
    <t>Great Tobago Islands托巴哥岛</t>
  </si>
  <si>
    <t>Togo多哥</t>
  </si>
  <si>
    <t>Grenada格瑞那达</t>
  </si>
  <si>
    <t>Tunisia突尼西亚</t>
  </si>
  <si>
    <t>Guadeloupe瓜德罗普</t>
  </si>
  <si>
    <t>Turkey土耳其</t>
  </si>
  <si>
    <t>Guatemala危地马拉</t>
  </si>
  <si>
    <t>Uganda乌干达</t>
  </si>
  <si>
    <t>Guyana圭亚那</t>
  </si>
  <si>
    <t>Ukraine乌克兰</t>
  </si>
  <si>
    <t>Haiti海地</t>
  </si>
  <si>
    <t>Uzbekistan乌兹别克</t>
  </si>
  <si>
    <t>Honduras宏都拉斯</t>
  </si>
  <si>
    <t>Yemen也门</t>
  </si>
  <si>
    <t>Jamaica牙买加</t>
  </si>
  <si>
    <t>Zambia赞比亚</t>
  </si>
  <si>
    <t>Jost Van Dyke Islands约斯特·范大克岛</t>
  </si>
  <si>
    <t>Zimbabwe津巴布韦</t>
  </si>
  <si>
    <t>Maldives马尔代夫</t>
  </si>
  <si>
    <t>Belgium比利时</t>
  </si>
  <si>
    <t>Martinique马提尼克</t>
  </si>
  <si>
    <t>Canary Islands迦纳利群岛</t>
  </si>
  <si>
    <t>Monserrat蒙特塞拉特</t>
  </si>
  <si>
    <t>Channel Islands海峡群岛</t>
  </si>
  <si>
    <t>Nepal尼泊尔</t>
  </si>
  <si>
    <t>France法国</t>
  </si>
  <si>
    <t>Nevis圣克里斯多福尼维斯</t>
  </si>
  <si>
    <t>Germany德国</t>
  </si>
  <si>
    <t>Nicaragua尼加拉瓜</t>
  </si>
  <si>
    <t>Italy意大利</t>
  </si>
  <si>
    <t>Norman Island诺曼岛</t>
  </si>
  <si>
    <t>Netherlands荷兰</t>
  </si>
  <si>
    <t>Pakistan巴基斯坦</t>
  </si>
  <si>
    <t>San Marino圣马利诺</t>
  </si>
  <si>
    <t>Panama巴拿马</t>
  </si>
  <si>
    <t>Spain西班牙</t>
  </si>
  <si>
    <t>Paraguay巴拉圭</t>
  </si>
  <si>
    <t>United Kingdom (Great Britain)英国</t>
  </si>
  <si>
    <t>Peru秘鲁</t>
  </si>
  <si>
    <t>Vatican City梵蒂冈</t>
  </si>
  <si>
    <t>Saba萨巴</t>
  </si>
  <si>
    <t>Austria奥地利</t>
  </si>
  <si>
    <t>Saint Lucia圣路西亚</t>
  </si>
  <si>
    <t>Denmark丹麦</t>
  </si>
  <si>
    <t>Sri Lanka斯里兰卡</t>
  </si>
  <si>
    <t>Ireland爱尔兰</t>
  </si>
  <si>
    <t>St. Barthelemy圣巴夫林美</t>
  </si>
  <si>
    <t>Luxembourg卢森堡</t>
  </si>
  <si>
    <t>St. Christopher圣克里斯托弗</t>
  </si>
  <si>
    <t>Monaco摩纳哥</t>
  </si>
  <si>
    <t>St. Croix Island圣克罗伊岛</t>
  </si>
  <si>
    <t>Norway挪威</t>
  </si>
  <si>
    <t>St. EustatiusSt. Eustatius</t>
  </si>
  <si>
    <t>Sweden瑞典</t>
  </si>
  <si>
    <t>St. John圣约翰</t>
  </si>
  <si>
    <t>Switzerland瑞士</t>
  </si>
  <si>
    <t>St. Kitts and Nevis圣基茨和尼维斯</t>
  </si>
  <si>
    <t>Canada加拿大</t>
  </si>
  <si>
    <t>St. Maarten荷属圣马丁</t>
  </si>
  <si>
    <t>Mexico墨西哥</t>
  </si>
  <si>
    <t>St. Martin圣马丁岛</t>
  </si>
  <si>
    <t>India印度</t>
  </si>
  <si>
    <t>St. Thomas圣汤马斯</t>
  </si>
  <si>
    <t>Japan日本</t>
  </si>
  <si>
    <t>St. Vincent &amp; the Grenadines圣文特岛和格林纳丁斯</t>
  </si>
  <si>
    <t>Malaysia马来西亚</t>
  </si>
  <si>
    <t>Suriname苏里南</t>
  </si>
  <si>
    <t>Thailand泰国</t>
  </si>
  <si>
    <t>Tortola Island托土拉岛</t>
  </si>
  <si>
    <t>Philippines菲律宾</t>
  </si>
  <si>
    <r>
      <rPr>
        <sz val="11"/>
        <color rgb="FF000000"/>
        <rFont val="Arial"/>
        <charset val="0"/>
      </rPr>
      <t>Trinidad &amp; Tobago</t>
    </r>
    <r>
      <rPr>
        <sz val="11"/>
        <color rgb="FF000000"/>
        <rFont val="宋体"/>
        <charset val="0"/>
      </rPr>
      <t>特立尼达和多巴哥</t>
    </r>
  </si>
  <si>
    <t>Australia澳洲</t>
  </si>
  <si>
    <t>Turks &amp; Caicos Islands特克斯和凯科斯群岛</t>
  </si>
  <si>
    <t>Hong Kong香港</t>
  </si>
  <si>
    <t>U.S. Virgin Islands美属处女群岛</t>
  </si>
  <si>
    <t>Taiwan台湾</t>
  </si>
  <si>
    <t>Union Island联盟岛</t>
  </si>
  <si>
    <t>Singapore新加坡</t>
  </si>
  <si>
    <t>South Korea南韩</t>
  </si>
  <si>
    <t xml:space="preserve">                                韩国-国际EMS   </t>
  </si>
  <si>
    <t xml:space="preserve">不接易燃易爆/带电产品       其他产品均可邮寄           液体粉末化工类产品可配套MSDS原品名出货         体积/6000        </t>
  </si>
  <si>
    <t>每周四截单 下周二提取  ：   提取后基本10个工作日会到当地     美国一周到当地</t>
  </si>
  <si>
    <t>目前有出现大瓶液体以及粉末遇安检查验，韩国操作人员无法及时处理，无法确认重出时间，请注意此风险。</t>
  </si>
  <si>
    <t>出口前非客户原因被扣，无法出口或是遗失无法退回的退运费+赔偿20元/KG（最高不超100USD）</t>
  </si>
  <si>
    <t>北美</t>
  </si>
  <si>
    <t>南美</t>
  </si>
  <si>
    <t>南太</t>
  </si>
  <si>
    <t>中东</t>
  </si>
  <si>
    <t>亚洲</t>
  </si>
  <si>
    <t>沙特</t>
  </si>
  <si>
    <t>一、国际ems快递服务，体积/6000，RMB全包价；</t>
  </si>
  <si>
    <t>二、无退回国内服务；国外产生的退件退至韩国，之后可安排免费销毁.</t>
  </si>
  <si>
    <t>三、查询：https://www.17track.net/或者https://www.epost.go.kr/</t>
  </si>
  <si>
    <r>
      <rPr>
        <b/>
        <sz val="36"/>
        <rFont val="宋体"/>
        <charset val="134"/>
      </rPr>
      <t>美国联邦电池价</t>
    </r>
    <r>
      <rPr>
        <b/>
        <sz val="20"/>
        <rFont val="宋体"/>
        <charset val="134"/>
      </rPr>
      <t>含油</t>
    </r>
  </si>
  <si>
    <t>当天上网  8-10天左右提取  渠道为美国联邦电池IP服务,货物在美国提取，提取后是快递模式</t>
  </si>
  <si>
    <t>巴西 智利 哥伦比亚 乌拉圭 阿根廷 巴巴多斯 玻利维亚 哥斯达黎加 多米尼加共和国 厄瓜多尔 萨尔瓦多 海地 洪都拉斯 牙买加 尼加拉瓜 巴拿马 巴拉圭 秘鲁 特立尼达和多巴哥 法属圭亚那 法属波利尼西亚 瓜德罗普岛 危地马拉 圭亚那 马提尼克岛  巴布亚新几内亚 斐济 马绍尔群岛  密克罗尼西亚 蒙特塞拉特 荷属安的列斯群岛亚 北马里亚纳群岛 帕劳 圣卢西亚岛 圣马丁 萨摩亚 圣基茨和尼维斯 圣马丁 圣文森特和林纳丁斯 苏里南 汤加 特克斯和凯科斯群岛 美属维尔京群岛 瓦努阿图 沃利斯&amp; 富图纳 格林纳达  美属萨摩亚 安圭拉岛 安提瓜岛和巴布达  阿鲁巴岛 巴哈马岛 伯利兹 百慕大 博内尔岛 英属维尔京群岛 开曼群岛  库克群岛 加库拉索岛  东帝汶 以色列 巴林 卡塔尔 沙特阿拉伯 南非 留尼汪岛 加纳 埃及 肯尼亚 阿尔巴尼亚 阿尔及利亚 约旦 马其顿 科威特 黎巴嫩 马尔代夫 毛里求斯 摩尔多瓦共和国 黑山共和国 摩洛哥 尼日利亚 阿曼  突尼斯 乌干达 亚美尼亚 阿塞拜疆 波斯尼亚-黑塞哥维那 蒙古 爱尔兰 加那利群岛 新喀里多尼亚 希腊 卢森堡 摩纳哥 挪威 葡萄牙 瑞士 印度 马来西亚 泰国 菲律宾 印尼 澳大利亚 新西兰 波多黎各 阿拉斯加 夏威夷 墨西哥 西班牙 越南 文莱 柬埔寨 关岛 老挝 安道尔 保加利亚 克罗地亚 塞浦路斯 捷克共和国 爱沙尼亚 法罗群岛 格陵兰岛 匈牙利 冰岛  拉脱维亚 列支敦斯登 立陶宛 马耳他 罗马尼亚 塞尔维亚 斯洛伐克 斯洛文尼亚 土耳其 乍得 刚果 科特迪瓦(科特迪瓦) 刚果民主共和国 吉布提 厄立特里亚 埃塞俄比亚 加蓬 冈比亚 乔治亚州 直布罗陀 几内亚 伊拉克 哈萨克斯坦 吉尔吉斯斯坦 莱索托 利比里亚 利比亚 马达加斯加 马拉维 马里 毛利塔尼亚 莫桑比克 纳米比亚 尼泊尔 尼日尔 坦桑尼亚联合共和国 吉布提共和国 赞比亚  多哥  阿拉伯联合酋长 乌兹别克斯坦 也门  津巴布韦 安哥拉  孟加拉国 贝宁 不丹  博茨瓦纳 布吉纳法索 布隆迪 喀麦隆 阿富汗 毛里塔尼亚 佛得角 巴基斯坦 巴勒斯坦自治  卢旺达  塞内加尔 塞舌尔群岛 斯里兰卡 斯威士兰 阿拉伯叙利亚共和国</t>
  </si>
  <si>
    <t>可接牌子 需贴牌：附加费+5RMB/KG 最低消费100RMB/票。单个电池超过5KG加收3/KG，电池超过10KG加收5/KG</t>
  </si>
  <si>
    <t>单个超25KG要装UN箱，单件计费重超28KG要加收超重费850/件,大电池单个不能超40KG。</t>
  </si>
  <si>
    <t xml:space="preserve">可收滑板车、平衡车、单件实重不能超28KG 材积不能超35KG.单个电池独立绝缘，外箱干净规整硬朗，不能割耳朵。 </t>
  </si>
  <si>
    <t>金额</t>
  </si>
  <si>
    <t>1KG</t>
  </si>
  <si>
    <t>2KG</t>
  </si>
  <si>
    <t>3KG</t>
  </si>
  <si>
    <t>4KG</t>
  </si>
  <si>
    <t>5KG</t>
  </si>
  <si>
    <t>6KG</t>
  </si>
  <si>
    <t>7KG</t>
  </si>
  <si>
    <t>8KG</t>
  </si>
  <si>
    <t>9KG</t>
  </si>
  <si>
    <t>10KG</t>
  </si>
  <si>
    <t>11KG</t>
  </si>
  <si>
    <t>12KG</t>
  </si>
  <si>
    <t>13KG</t>
  </si>
  <si>
    <t>14KG</t>
  </si>
  <si>
    <t>15KG</t>
  </si>
  <si>
    <t>16KG</t>
  </si>
  <si>
    <t>17KG</t>
  </si>
  <si>
    <t>18KG</t>
  </si>
  <si>
    <t>19KG</t>
  </si>
  <si>
    <t>品名申报要求统一申报：</t>
  </si>
  <si>
    <t>DRY BATTERY 干电池 海关编码：85068010</t>
  </si>
  <si>
    <t>20KG</t>
  </si>
  <si>
    <t>单价</t>
  </si>
  <si>
    <t>POWER BANK 移动电源 海关编码：85044099</t>
  </si>
  <si>
    <t>22KG+</t>
  </si>
  <si>
    <t>32KG+</t>
  </si>
  <si>
    <t>SKATEBOARD  滑板   海关编码：95069120</t>
  </si>
  <si>
    <t>46KG-66KG</t>
  </si>
  <si>
    <t>美国提取后丢失只能按联邦赔偿标准最高100USD/票不退运费。美国未提取赔偿40/KG（最高不超100USD）+退运费。</t>
  </si>
  <si>
    <t>不接软电池，带水蓄电池，不接纽扣电池。</t>
  </si>
  <si>
    <t>价格不包含承运代理有可能另行收取的偏远地区派送附加费，收费参考标准为RMB4.20元每公斤,最低收费RMB288元每票,偏远费6个月之内有效（另外收取燃油附加费).</t>
  </si>
  <si>
    <r>
      <rPr>
        <b/>
        <sz val="36"/>
        <color theme="1"/>
        <rFont val="宋体"/>
        <charset val="134"/>
        <scheme val="minor"/>
      </rPr>
      <t>美加电池专线</t>
    </r>
    <r>
      <rPr>
        <b/>
        <sz val="18"/>
        <color theme="1"/>
        <rFont val="宋体"/>
        <charset val="134"/>
      </rPr>
      <t>（包清包税包派）</t>
    </r>
  </si>
  <si>
    <t xml:space="preserve">可接单个15KG以下不带液体的所有电池（仿牌盖标或单个电池超5KG另外加收5元KG，最低50元票.）                              </t>
  </si>
  <si>
    <t>如果货物在运输过程中丢失或者扣关，退运费+40元/KG赔偿，最高不超100USD。损坏不赔，请自行包装好，客户可另行购买保险</t>
  </si>
  <si>
    <t xml:space="preserve">  单票多件，单件不能低10Kg高22Kg，每个电池产品要有独立盒子包装，纸箱要干净硬朗</t>
  </si>
  <si>
    <t>首重1KG</t>
  </si>
  <si>
    <t>续0.5KG</t>
  </si>
  <si>
    <t>21KG+</t>
  </si>
  <si>
    <t>51KG+</t>
  </si>
  <si>
    <t>71KG+</t>
  </si>
  <si>
    <t>101KG+</t>
  </si>
  <si>
    <t>301KG+</t>
  </si>
  <si>
    <t>提取参考时效</t>
  </si>
  <si>
    <t>派送方式</t>
  </si>
  <si>
    <t>12-15天</t>
  </si>
  <si>
    <t>美国Fedex</t>
  </si>
  <si>
    <t>16-20天</t>
  </si>
  <si>
    <t>加拿大UPS</t>
  </si>
  <si>
    <t>美国海派电池（包清包税包派）</t>
  </si>
  <si>
    <t>可接单个15KG以下不带液体的所有电池（单个电池10KG另外加收5元KG），可接纯电池/移动电源/电动滑板车/电动自行车</t>
  </si>
  <si>
    <t>一票多件单件不足10KG按照10KG计费。</t>
  </si>
  <si>
    <t>12kg+</t>
  </si>
  <si>
    <t>21kg+</t>
  </si>
  <si>
    <t>51kg+</t>
  </si>
  <si>
    <t>71kg+</t>
  </si>
  <si>
    <t>101kg+</t>
  </si>
  <si>
    <t>301kg+</t>
  </si>
  <si>
    <t>501kg+</t>
  </si>
  <si>
    <t>签收时效</t>
  </si>
  <si>
    <t>45天左右</t>
  </si>
  <si>
    <t>美国超大件派送规则</t>
  </si>
  <si>
    <t>加收费用</t>
  </si>
  <si>
    <t>单件最长边超或等于120CM(低于155CM),或者第二长边超或者等于76CM ,长 +（宽+高）*2等于或超过265CM(低于330CM).</t>
  </si>
  <si>
    <t>150RMB/台</t>
  </si>
  <si>
    <t>单件计费重超过30KG</t>
  </si>
  <si>
    <t>单件计费重超过41KG</t>
  </si>
  <si>
    <t>460RMB/台</t>
  </si>
  <si>
    <t>长 +（宽+高）*2等于或超过330CM，计费重不超68KG,单边最长边不超155CM</t>
  </si>
  <si>
    <t>800RMB/台</t>
  </si>
  <si>
    <t>以上超长超重累加</t>
  </si>
  <si>
    <t>长+（宽+高）*2等于或不超过410CM，实重不超68KG,单边最长边不超170CM（限一票一件）</t>
  </si>
  <si>
    <t>950RMB/台</t>
  </si>
  <si>
    <t>单台计费重超68KG，单票低于250KG,最长边不超170CM.</t>
  </si>
  <si>
    <t>最低消费101KG，报价表基础加收20RMB/KG,以及610RMB/板(偏远地址需另外单询）</t>
  </si>
  <si>
    <t>单台计费重超68KG，单票计费重大于250KG,最长边不超170CM.</t>
  </si>
  <si>
    <t>私人地址加收5RMB/KG,,以及610RMB/板(偏远地址需另外单询）</t>
  </si>
  <si>
    <t>接受单独报关加收2RMB/KG+300RMB/票+登记费280RMB/票，最低消费1050RMB/票；出口延误3天。（报关备案与香港DHL快递一样）,
单个电池功率超20W,组合电池超100W,加收7RMB/KG+300RMB/票+登记费280RMB/票，最低消费1050RMB/票</t>
  </si>
  <si>
    <t xml:space="preserve">可接：食品（肉类食品不接），品牌，集运货（带食品仿牌），水烟壶 ，磁铁/口红/发蜡/唇彩/唇膏/睫毛膏/眼影/精油/手膜/足膜/眼膜/面膜/面霜/流沙手机壳/标本产品/干花产品 /蜡烛类，所有非医疗类的辅助产品，牙刷或牙刷配件（含电动牙刷），墨盒，蜡烛，液体类单询（不超500毫升），竹炭包，颗粒产品原材料，常规美容仪器（不包超大件）          </t>
  </si>
  <si>
    <t>一票多件，单件货物实际重量要求12KG以上，单件超22KG有超重费  ，不接带电</t>
  </si>
  <si>
    <t>15KG+</t>
  </si>
  <si>
    <t>100Kg+</t>
  </si>
  <si>
    <t xml:space="preserve">美森特货                   （CLX/CCX正班） </t>
  </si>
  <si>
    <t>指定CLX另外+1/KG，周三/周四开船，开船后11-13天到港（美森独立码头）（不包括船期延误及海关查柜）</t>
  </si>
  <si>
    <t>Fedex/UPS</t>
  </si>
  <si>
    <t>普船特货(ZIM/COSCO/EMC）</t>
  </si>
  <si>
    <t>开船后25-30自然日左右（不包括船期延误及海关查柜，美国假期，塞港等）</t>
  </si>
  <si>
    <t>偏远费</t>
  </si>
  <si>
    <t>偏远附加费30RMB/件；6个月收取有效。（常见偏远仓库代码ORD2;  ALB1;  RIC1；MGE3；TEB4)</t>
  </si>
  <si>
    <t>超品名费</t>
  </si>
  <si>
    <t>单票申报超过5个品名，加收50RMB/个。</t>
  </si>
  <si>
    <t>超长费180RMB/件</t>
  </si>
  <si>
    <t>单边等于或者超120厘米（叠加收费），第二边超75厘米（叠加收费）</t>
  </si>
  <si>
    <t>超重费180RMB/件</t>
  </si>
  <si>
    <t>每箱重量介于22KG到40KG之间的，加收超重费RMB180/件，超40KG不接。</t>
  </si>
  <si>
    <t>超周长附加费180RMB/件</t>
  </si>
  <si>
    <t>周长 [宽度 + 高度]*2+长度 超过 260厘米小于310厘米，周长超320厘米不接。</t>
  </si>
  <si>
    <t>签名服务50RMB/件</t>
  </si>
  <si>
    <r>
      <rPr>
        <sz val="12"/>
        <rFont val="Arial Unicode MS"/>
        <charset val="134"/>
      </rPr>
      <t>如果收件人不在家，联邦/UPS会将货物直接放在收件人门前，存在一定的风险，请发货前先知会收件人或者选择</t>
    </r>
    <r>
      <rPr>
        <sz val="12"/>
        <color indexed="10"/>
        <rFont val="Arial Unicode MS"/>
        <charset val="134"/>
      </rPr>
      <t>签名服务</t>
    </r>
    <r>
      <rPr>
        <sz val="12"/>
        <rFont val="Arial Unicode MS"/>
        <charset val="134"/>
      </rPr>
      <t>，如果官网显示签收，收件人反馈没有收到货物，请收货人及时找当地UPS投诉要到索赔号提供给我司开查，我司不做任何赔偿</t>
    </r>
  </si>
  <si>
    <t>签收证明40RMB/件</t>
  </si>
  <si>
    <t>扣件说明</t>
  </si>
  <si>
    <t>已发出快件不接受扣件</t>
  </si>
  <si>
    <t>注意事项</t>
  </si>
  <si>
    <t>亚马逊仓库地址货物必须每箱贴2个合格的FBA标签（防止磨损）。</t>
  </si>
  <si>
    <t>以上渠道只提供美国大陆本土服务，不提供附属岛屿等偏远地区服务，不接受P.O.BOX，军方地址。</t>
  </si>
  <si>
    <t>无服务地区：006-009、波多黎各、维尔京群岛，966-969 HAWAIIAND GUAM 夏威夷、关岛，995-999 ALASKA 阿拉斯加等，无服务地区如果因寄件人未查到发出去的，产生额外费用的我司将按照UPS账单找寄件人收取（6个月有效）。</t>
  </si>
  <si>
    <t>非FBA地址派送途中，如遇更改地址，产生的费用发件人需无条件承担。</t>
  </si>
  <si>
    <t>如因货物包装问题而损坏或者遗失、或者时效因此而延误，我司不予任何赔偿。外包装不符合出口包装，如：不规则，椭圆，纸箱很薄很软的，潮湿，破损严重等运输过程中，容易变形破损的， 我司一律不接，如一定要出我司出货的，丢失不赔。</t>
  </si>
  <si>
    <t>如因货物知识产权而产生的任何问题，我司不承担任何责任，且保留追究发件人因此给我司带来的损失赔偿。</t>
  </si>
  <si>
    <t>如因收件人拒收退回我司美国仓库的货物，我司将提供7天免费处理期；超过7天我司将按照5RMB/天收取仓库保管费；重发将按照我司大陆起步报价表重新计费并收费；</t>
  </si>
  <si>
    <t>专线索赔方案：</t>
  </si>
  <si>
    <r>
      <rPr>
        <b/>
        <sz val="12"/>
        <color rgb="FFFF0000"/>
        <rFont val="Arial Unicode MS"/>
        <charset val="134"/>
      </rPr>
      <t xml:space="preserve">
1、在交货给我司和运输过程中如货物丢失，掉包或者扣关（如因侵权问题，我司不承担任何责任并且保留追究发件人因此带来对我司的损失的赔偿）</t>
    </r>
    <r>
      <rPr>
        <b/>
        <sz val="16"/>
        <color rgb="FFFF0000"/>
        <rFont val="Arial Unicode MS"/>
        <charset val="134"/>
      </rPr>
      <t>只赔偿40元/KG，不退运费不做其他赔偿</t>
    </r>
    <r>
      <rPr>
        <b/>
        <sz val="12"/>
        <color rgb="FFFF0000"/>
        <rFont val="Arial Unicode MS"/>
        <charset val="134"/>
      </rPr>
      <t>.</t>
    </r>
    <r>
      <rPr>
        <b/>
        <sz val="16"/>
        <color rgb="FFFF0000"/>
        <rFont val="Arial Unicode MS"/>
        <charset val="134"/>
      </rPr>
      <t>破损和部分丢失无赔偿，高货值自行购买保险。</t>
    </r>
    <r>
      <rPr>
        <b/>
        <sz val="12"/>
        <color rgb="FFFF0000"/>
        <rFont val="Arial Unicode MS"/>
        <charset val="134"/>
      </rPr>
      <t xml:space="preserve">
2、提取后未签收的协助找Fedex/UPS调查，最终按照美国Fedex/UPS快递赔偿条例以及赔偿下来的金额进行赔偿最高不超过100USD/票，高货值自行购买保险；                                                                                                                 
3、因专线特殊性，如有货件部分UPS未提取或未签收，请客户在同一批货物派送后7个工作日向我司提出反馈，如超15个工作日不予以开查！(UPS有受理问题件时间，超时无法开查），亚马逊货物请客户核实亚马逊后台是否上架，  7-15个工作日内提供货物未上架后台截图及配合我司客服填产品资料后方可进入UPS开查程序，如超15个工作日不予以开查！如UPS确认丢失可以协助找UPS索赔，但不会垫付赔偿.</t>
    </r>
  </si>
  <si>
    <t>特别提示：如客户一旦交货到我司，我司默认为客户已详细阅读过此价格表备注附加条款之全部内容及其说明，并接受其条款的约束。</t>
  </si>
  <si>
    <r>
      <rPr>
        <b/>
        <sz val="36"/>
        <rFont val="宋体"/>
        <charset val="134"/>
        <scheme val="minor"/>
      </rPr>
      <t>欧洲纯电池专线价</t>
    </r>
    <r>
      <rPr>
        <b/>
        <sz val="16"/>
        <color rgb="FFFF0000"/>
        <rFont val="宋体"/>
        <charset val="134"/>
      </rPr>
      <t>双清包税包派</t>
    </r>
  </si>
  <si>
    <t>接单个25KG以下锂电（单个5KG或者超100W，另加5元KG最低50元票，不接牌子电池和软性电池），产品上必须有CE标，提供CE认证，否则扣关不赔偿，要独立盒子包装，外箱硬朗。</t>
  </si>
  <si>
    <t>体积除6000，一票多件，单件不能低于12KG，不能高于28KG。平衡车单询</t>
  </si>
  <si>
    <t>服务国家</t>
  </si>
  <si>
    <t>首重</t>
  </si>
  <si>
    <t>续重</t>
  </si>
  <si>
    <t>大货</t>
  </si>
  <si>
    <t>0.5KG</t>
  </si>
  <si>
    <t>500KG+</t>
  </si>
  <si>
    <t>荷兰 比利时 卢森堡 德国 法国</t>
  </si>
  <si>
    <t>捷克 波兰 丹麦 意大利</t>
  </si>
  <si>
    <t>奥地利 芬兰 爱尔兰 葡萄牙 瑞典  西班牙</t>
  </si>
  <si>
    <t>爱沙尼亚 希腊 拉脱维亚 立陶宛 罗马尼亚 斯洛伐克 斯洛文尼亚</t>
  </si>
  <si>
    <t xml:space="preserve">查询网址：bk.kingtrans.cn/WebTrack            </t>
  </si>
  <si>
    <t>日本：每个产品要独立盒子包装。单件不超10KG。单个电池大于等于15KG要装UN箱子，最大重量不超26公斤。 单个电池大于1.5KG+3元/KG 最低消费30元/件，                                                                                        偏远区域: 北海道+50/件，冲绳+150/件 。双清包税。</t>
  </si>
  <si>
    <t xml:space="preserve">新加坡税率：申报超过290USD - 将产生36USD/票清关费+7%的关税     如果收件人拒付将转为发件人付。 正常申报此标准内，基本不会产生关税。 </t>
  </si>
  <si>
    <t>台湾：如有产生税金，由收件人支付。台湾关税不高，客户正常申报即可</t>
  </si>
  <si>
    <t xml:space="preserve">马来西亚：根据邮编区分西马、东马：邮编87***至999**属于东马，其他属于西马  。不接东马货物。双清包税       </t>
  </si>
  <si>
    <t>小货</t>
  </si>
  <si>
    <t>首1kg</t>
  </si>
  <si>
    <t>续0.5kg</t>
  </si>
  <si>
    <t>21KG-100KG</t>
  </si>
  <si>
    <t>101KG-500KG</t>
  </si>
  <si>
    <t>501KG以上</t>
  </si>
  <si>
    <t xml:space="preserve">日本  </t>
  </si>
  <si>
    <t>20天</t>
  </si>
  <si>
    <t>7-10天</t>
  </si>
  <si>
    <t>6-8天</t>
  </si>
  <si>
    <t>10天</t>
  </si>
  <si>
    <r>
      <rPr>
        <sz val="26"/>
        <rFont val="微软雅黑"/>
        <charset val="134"/>
      </rPr>
      <t>澳大利亚空派</t>
    </r>
    <r>
      <rPr>
        <sz val="16"/>
        <rFont val="微软雅黑"/>
        <charset val="134"/>
      </rPr>
      <t>（双清不含税）</t>
    </r>
  </si>
  <si>
    <t xml:space="preserve">可接 电子烟（内置烟油）、食品、化妆品、药品、防疫物资、集运货物   </t>
  </si>
  <si>
    <t>邮编</t>
  </si>
  <si>
    <t>首重0.5KG</t>
  </si>
  <si>
    <t>续重0.5KG</t>
  </si>
  <si>
    <t>300KG+</t>
  </si>
  <si>
    <t>预计时效</t>
  </si>
  <si>
    <t>1000-3999</t>
  </si>
  <si>
    <t>12~15个工作日</t>
  </si>
  <si>
    <t>4000-6999</t>
  </si>
  <si>
    <t>澳大利亚空派电池价</t>
  </si>
  <si>
    <t>接各种锂电池。申报货值超过1000AUD以上需要额外支付清关行清关费AUD100/票，海关审单费AUD99/票,低于1000澳币免收。</t>
  </si>
  <si>
    <t>超100W或者单个10KG以上电池加5元KG，单件不能超20KG.</t>
  </si>
  <si>
    <t>26KG+</t>
  </si>
  <si>
    <t>501KG+</t>
  </si>
  <si>
    <t>每个电池要独立盒子包装，外箱要干净硬朗，不能割耳朵</t>
  </si>
  <si>
    <r>
      <rPr>
        <sz val="20"/>
        <rFont val="微软雅黑"/>
        <charset val="134"/>
      </rPr>
      <t>澳大利亚海派</t>
    </r>
    <r>
      <rPr>
        <sz val="16"/>
        <rFont val="微软雅黑"/>
        <charset val="134"/>
      </rPr>
      <t>（双清不含税)</t>
    </r>
  </si>
  <si>
    <t>续重1KG</t>
  </si>
  <si>
    <t>11KG以上</t>
  </si>
  <si>
    <t>22KG以上</t>
  </si>
  <si>
    <t>51KG以上</t>
  </si>
  <si>
    <t>71KG以上</t>
  </si>
  <si>
    <t>101KG以上</t>
  </si>
  <si>
    <t>300KG以上</t>
  </si>
  <si>
    <t>35-40天</t>
  </si>
  <si>
    <t>4000-4999</t>
  </si>
  <si>
    <t>5000-5999</t>
  </si>
  <si>
    <t>6000-6999</t>
  </si>
  <si>
    <t>38-45天</t>
  </si>
  <si>
    <t>7000-7999</t>
  </si>
  <si>
    <t>查询网站bk.kingtrans.cn/WebTrack     后端派送：TOLL &amp; 澳洲邮政</t>
  </si>
  <si>
    <t>一丶</t>
  </si>
  <si>
    <t>出货条例：</t>
  </si>
  <si>
    <t>材积计算：长*宽*高/6000 ,总实重和材积重取较大，带电带磁无附加</t>
  </si>
  <si>
    <t>单票品名数量限制为5个，超过则额外产生多品名申报费RMB25/个</t>
  </si>
  <si>
    <t>澳洲当地快递公司不支持免费二次派送，如收件人的问题导致派送不成功，会产生二次派送费用；</t>
  </si>
  <si>
    <t>木制品，藤制品，竹制品等制品 需提供熏蒸证明。我司可代做800RMB/票</t>
  </si>
  <si>
    <t>货物单件实重30kg~35kg或单件长度超过120CM则加收超重超长费100/件：（以上费用取大值不重复叠加）</t>
  </si>
  <si>
    <r>
      <rPr>
        <sz val="12"/>
        <color theme="1"/>
        <rFont val="微软雅黑"/>
        <charset val="134"/>
      </rPr>
      <t>货物单件实重超过</t>
    </r>
    <r>
      <rPr>
        <sz val="12"/>
        <color theme="1"/>
        <rFont val="Calibri"/>
        <charset val="134"/>
      </rPr>
      <t>35kg</t>
    </r>
    <r>
      <rPr>
        <sz val="12"/>
        <color theme="1"/>
        <rFont val="宋体"/>
        <charset val="134"/>
      </rPr>
      <t>，加收超重费</t>
    </r>
    <r>
      <rPr>
        <sz val="12"/>
        <color theme="1"/>
        <rFont val="微软雅黑"/>
        <charset val="134"/>
      </rPr>
      <t>RMB</t>
    </r>
    <r>
      <rPr>
        <sz val="12"/>
        <color theme="1"/>
        <rFont val="Calibri"/>
        <charset val="134"/>
      </rPr>
      <t>300/</t>
    </r>
    <r>
      <rPr>
        <sz val="12"/>
        <color theme="1"/>
        <rFont val="宋体"/>
        <charset val="134"/>
      </rPr>
      <t>件；体积超过</t>
    </r>
    <r>
      <rPr>
        <sz val="12"/>
        <color theme="1"/>
        <rFont val="Calibri"/>
        <charset val="134"/>
      </rPr>
      <t>0.7m</t>
    </r>
    <r>
      <rPr>
        <sz val="12"/>
        <color theme="1"/>
        <rFont val="宋体"/>
        <charset val="134"/>
      </rPr>
      <t>³或单边超过</t>
    </r>
    <r>
      <rPr>
        <sz val="12"/>
        <color theme="1"/>
        <rFont val="Calibri"/>
        <charset val="134"/>
      </rPr>
      <t>1.8m</t>
    </r>
    <r>
      <rPr>
        <sz val="12"/>
        <color theme="1"/>
        <rFont val="宋体"/>
        <charset val="134"/>
      </rPr>
      <t>则加收超大件费</t>
    </r>
    <r>
      <rPr>
        <sz val="12"/>
        <color theme="1"/>
        <rFont val="微软雅黑"/>
        <charset val="134"/>
      </rPr>
      <t>RMB</t>
    </r>
    <r>
      <rPr>
        <sz val="12"/>
        <color theme="1"/>
        <rFont val="Calibri"/>
        <charset val="134"/>
      </rPr>
      <t>300/</t>
    </r>
    <r>
      <rPr>
        <sz val="12"/>
        <color theme="1"/>
        <rFont val="宋体"/>
        <charset val="134"/>
      </rPr>
      <t>件（以上费用取大值不重复叠加）</t>
    </r>
  </si>
  <si>
    <t>我司可代做中澳产地证RMB150/票，此证可减免澳洲关税。</t>
  </si>
  <si>
    <t>货值超过1000AUD以上需要额外支付清关行清关费AUD85/票，海关审单费AUD89/票,低于1000澳币免收。 1000AUD约等于730USD。</t>
  </si>
  <si>
    <t>如产生税金，需由澳洲收货人承担；如因目的港客户拒付关税所产生的仓租、退运等费用由发货人承担；</t>
  </si>
  <si>
    <t>二丶</t>
  </si>
  <si>
    <t>关于赔偿：</t>
  </si>
  <si>
    <t>1）</t>
  </si>
  <si>
    <t>货物如有丢失，海派赔偿RMB 20元/KG。空派赔偿RMB 40元/KG，不再退运费。末端提取后丢失，则按照货值快递公司标准赔偿最高USD 100/票.</t>
  </si>
  <si>
    <t>2）</t>
  </si>
  <si>
    <t>因客户货物侵权问题导致扣关我司不做任何赔偿；</t>
  </si>
  <si>
    <t>3）</t>
  </si>
  <si>
    <t>请用正规、硬朗的箱子将货物包装好，如货物损坏、非整箱丢失的, 不予赔偿（高价值建议客户自行购买保险）发货即视为默认</t>
  </si>
  <si>
    <t>4）</t>
  </si>
  <si>
    <t>所有赔偿件必需在1个月内提出申请处理或索赔，超期件不提供受理和赔偿。</t>
  </si>
  <si>
    <t>*凡是在我司走货者默认以上条款</t>
  </si>
  <si>
    <t>香港特货专线</t>
  </si>
  <si>
    <t>http://cxc.com.hk/zh-hant/   派送公司网址       材积/6000</t>
  </si>
  <si>
    <t xml:space="preserve">目前海运过港，包派送到门 （香港无关税，包清关）   限重20KG内，超过请单询   派送区域：香港全区+大屿山&amp;长洲（离岛，禁区除外）     </t>
  </si>
  <si>
    <t>如果货物在运输过程中丢失或者扣关，退运费+40元/KG货值赔偿，货值赔偿最高不超100USD。</t>
  </si>
  <si>
    <t>可接集运货物，食品，化妆品，防疫物资，药品等</t>
  </si>
  <si>
    <t>地区</t>
  </si>
  <si>
    <t>续1KG</t>
  </si>
  <si>
    <t>签收参考时效</t>
  </si>
  <si>
    <t>香港全区</t>
  </si>
  <si>
    <t>8天左右</t>
  </si>
  <si>
    <t>CXC派送公司</t>
  </si>
  <si>
    <t>UPS</t>
  </si>
  <si>
    <t>TNT</t>
  </si>
  <si>
    <t>DHL</t>
  </si>
  <si>
    <t>FEDEX</t>
  </si>
  <si>
    <t xml:space="preserve">Kosovo </t>
  </si>
  <si>
    <t>Afghanistan</t>
  </si>
  <si>
    <t>Angola</t>
  </si>
  <si>
    <t>更新时间：</t>
  </si>
  <si>
    <t>Cyprus</t>
  </si>
  <si>
    <t>Chile</t>
  </si>
  <si>
    <t>Armenia</t>
  </si>
  <si>
    <t>亚美尼亚(独联体)</t>
  </si>
  <si>
    <t xml:space="preserve">Montenegro </t>
  </si>
  <si>
    <t>法属波利尼西亚</t>
  </si>
  <si>
    <t>阿塞拜疆(独联体)</t>
  </si>
  <si>
    <t>Malta</t>
  </si>
  <si>
    <t>Paraguay</t>
  </si>
  <si>
    <t>Bangladesh (不接受松散包装,如胶袋包装等, Loose overpack e.g. flyer is not acceptable.)</t>
  </si>
  <si>
    <t>孟加拉国（不接受松散包装,如胶袋包装等, Loose overpack e.g. flyer is not acceptable.)带电产品超过1个即需要提供UN38.3+MSDS</t>
  </si>
  <si>
    <t>GUERNSEY</t>
  </si>
  <si>
    <t>Rwanda</t>
  </si>
  <si>
    <t>Nepal</t>
  </si>
  <si>
    <t>Uruguay</t>
  </si>
  <si>
    <t>Bhutan (必需随货提供MSDS包含UN38.3  , 不接受松散包装,如胶袋包装等, Loose overpack e.g. flyer is not acceptable.)</t>
  </si>
  <si>
    <t>不丹(必需随货提供MSDS包含UN38.3 ,不接受松散包装,如胶袋包装等, 不接受松散的外包装，例如传单。）带电产品超过1个即需要提供UN38.3+MSDS</t>
  </si>
  <si>
    <t>Qatar</t>
  </si>
  <si>
    <t>the Kingdom of Bhutan</t>
  </si>
  <si>
    <t>ANTIGUA AND BARBUDA</t>
  </si>
  <si>
    <t>安提瓜及巴布达</t>
  </si>
  <si>
    <t>Ethiopia</t>
  </si>
  <si>
    <t>Burundi</t>
  </si>
  <si>
    <t>Fiji</t>
  </si>
  <si>
    <t>Cape Verde</t>
  </si>
  <si>
    <t>Central African Republic</t>
  </si>
  <si>
    <t>Senegal</t>
  </si>
  <si>
    <t>Jordan</t>
  </si>
  <si>
    <t>Chad</t>
  </si>
  <si>
    <t>Canary Islands</t>
  </si>
  <si>
    <t>Madagascar</t>
  </si>
  <si>
    <t>马达加斯加岛</t>
  </si>
  <si>
    <t>Saint Kitts and Nevis</t>
  </si>
  <si>
    <t>Croatia ( 只能寄往Zagreb, Split, Rijeka, Pula, Zadar, Osijek, Slavonski Brod, Varazdin這8個城市 )</t>
  </si>
  <si>
    <t>克罗地亚( 只能寄往萨格勒布，斯普利特，里耶卡，普拉，扎达尔，奥西耶克，斯拉文斯基兄弟， 瓦拉日丁這8個城市 )</t>
  </si>
  <si>
    <t xml:space="preserve">Guinea Republic </t>
  </si>
  <si>
    <t xml:space="preserve">几内亚共和国 </t>
  </si>
  <si>
    <t>Saint Lucia</t>
  </si>
  <si>
    <t>Cuba</t>
  </si>
  <si>
    <t xml:space="preserve">Congo </t>
  </si>
  <si>
    <t>Burma</t>
  </si>
  <si>
    <t>蒙特色拉特岛</t>
  </si>
  <si>
    <t>Djibouti</t>
  </si>
  <si>
    <t>Saudi Arabia</t>
  </si>
  <si>
    <t>Eritrea</t>
  </si>
  <si>
    <t xml:space="preserve">British Virgin Islands </t>
  </si>
  <si>
    <t>Seychelles</t>
  </si>
  <si>
    <t>Tonga</t>
  </si>
  <si>
    <t>Faroe Islands</t>
  </si>
  <si>
    <t xml:space="preserve">Congo, The Democratic Republic of </t>
  </si>
  <si>
    <t>French Guyana</t>
  </si>
  <si>
    <t>法屬圭亞那</t>
  </si>
  <si>
    <t>Libya</t>
  </si>
  <si>
    <t>Gambia</t>
  </si>
  <si>
    <t>Turkey 城市名：North Cyprus不接受</t>
  </si>
  <si>
    <t>Ghana</t>
  </si>
  <si>
    <t>Greenland</t>
  </si>
  <si>
    <t>Guinea-Bissau</t>
  </si>
  <si>
    <t>Iran ( Islamic Repubic of)</t>
  </si>
  <si>
    <t>伊朗伊斯兰共和国</t>
  </si>
  <si>
    <t>Kazakhstan</t>
  </si>
  <si>
    <t>Korea. The D.P.R of (North K.)</t>
  </si>
  <si>
    <t>韩国。（北K.）民主共和国</t>
  </si>
  <si>
    <t>Kyrgyzstan</t>
  </si>
  <si>
    <t>Lao P.D.R (必需随货提供MSDS包含UN38.3  , 不接受松散包装,如胶袋包装等, Loose overpack e.g. flyer is not acceptable.)</t>
  </si>
  <si>
    <t>老挝(必需随货提供MSDS包含UN38.3 ,不接受松散包装,如胶袋包装等, 不接受松散的外包装，例如传单。）带电产品超过1个即需要提供UN38.3+MSDS</t>
  </si>
  <si>
    <t>Lesotho</t>
  </si>
  <si>
    <t>Mauritania</t>
  </si>
  <si>
    <t>马约特</t>
  </si>
  <si>
    <t>Micronesia, Federated States of</t>
  </si>
  <si>
    <t>密克罗尼西亚联邦</t>
  </si>
  <si>
    <t>Namibia</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</si>
  <si>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</si>
  <si>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</si>
  <si>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</si>
  <si>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不接受松散的外包装，例如传单。）带电产品超过1个即需要提供UN38.3+MSDS</t>
  </si>
  <si>
    <t>Netherlands Antilles</t>
  </si>
  <si>
    <t>荷属安的列斯群岛</t>
  </si>
  <si>
    <t>Pakistan (不接受松散包装,如胶袋包装等, Loose overpack e.g. flyer is not acceptable.)</t>
  </si>
  <si>
    <t>巴基斯坦(不接受松散包装,如胶袋包装等, 不接受松散的外包装，例如传单。）带电产品超过1个即需要提供UN38.3+MSDS</t>
  </si>
  <si>
    <t>Portugal (不接受郵編9XXX- Madeira Islands and Azores)</t>
  </si>
  <si>
    <t>葡萄牙(不接受郵編9XXX-马德拉群岛和亚速尔群岛）</t>
  </si>
  <si>
    <t>Saint Helena</t>
  </si>
  <si>
    <t>Sao Tome and Principe</t>
  </si>
  <si>
    <t>Somalia</t>
  </si>
  <si>
    <t>Somaliland, Rep of (North Somalia)</t>
  </si>
  <si>
    <t>索马里兰共和国（索马里北部）</t>
  </si>
  <si>
    <t>South Sudan</t>
  </si>
  <si>
    <t>St. Barthelemy</t>
  </si>
  <si>
    <t>圣巴托洛缪岛</t>
  </si>
  <si>
    <t>St. Eustatius</t>
  </si>
  <si>
    <t>Sudan</t>
  </si>
  <si>
    <t>Suriname</t>
  </si>
  <si>
    <t>Swaziland</t>
  </si>
  <si>
    <t>Syria</t>
  </si>
  <si>
    <t>Tanzania</t>
  </si>
  <si>
    <t>Tajikistan</t>
  </si>
  <si>
    <t>Tunisia</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</si>
  <si>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</si>
  <si>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</si>
  <si>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Turkmenistan</t>
  </si>
  <si>
    <t>Turks and Caicos Islands</t>
  </si>
  <si>
    <t>United Kingdom (不接受postal code starting with IM (Isle of Man))</t>
  </si>
  <si>
    <t>英国(不接受以IM（马恩岛）开头的邮政编码</t>
  </si>
  <si>
    <t>Uzbekistan</t>
  </si>
  <si>
    <t>Virgin Islands ( British)</t>
  </si>
  <si>
    <t>维尔京群岛（英属）</t>
  </si>
  <si>
    <t>Yemen, Republic of</t>
  </si>
  <si>
    <t>也门共和国</t>
  </si>
</sst>
</file>

<file path=xl/styles.xml><?xml version="1.0" encoding="utf-8"?>
<styleSheet xmlns="http://schemas.openxmlformats.org/spreadsheetml/2006/main">
  <numFmts count="2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 #,##0.00_-;_-* &quot;-&quot;??_-;_-@_-"/>
    <numFmt numFmtId="177" formatCode="#,##0.00_);[Red]\(#,##0.00\)"/>
    <numFmt numFmtId="178" formatCode="_([$$-409]* #,##0.00_);_([$$-409]* \(#,##0.00\);_([$$-409]* &quot;-&quot;??_);_(@_)"/>
    <numFmt numFmtId="179" formatCode="_-* #,##0\ _D_M_-;\-* #,##0\ _D_M_-;_-* &quot;- &quot;_D_M_-;_-@_-"/>
    <numFmt numFmtId="180" formatCode="\¥#,##0.00;[Red]\¥#,##0.00"/>
    <numFmt numFmtId="181" formatCode="_([$€-2]* #,##0.00_);_([$€-2]* \(#,##0.00\);_([$€-2]* &quot;-&quot;??_)"/>
    <numFmt numFmtId="182" formatCode="#,##0.0"/>
    <numFmt numFmtId="183" formatCode="[$-1010804]General"/>
    <numFmt numFmtId="184" formatCode="_-[$€]\ * #,##0.00_-;_-[$€]\ * #,##0.00\-;_-[$€]\ * &quot;-&quot;??_-;_-@_-"/>
    <numFmt numFmtId="185" formatCode="0_ "/>
    <numFmt numFmtId="186" formatCode="0.0_ "/>
    <numFmt numFmtId="187" formatCode="[$$-409]#,##0.00;[Red][$$-409]#,##0.00"/>
    <numFmt numFmtId="188" formatCode="\¥#,##0.00_);[Red]&quot;(¥&quot;#,##0.00\)"/>
    <numFmt numFmtId="189" formatCode="0.0"/>
    <numFmt numFmtId="190" formatCode="0_);[Red]\(0\)"/>
    <numFmt numFmtId="191" formatCode="#,##0_ "/>
    <numFmt numFmtId="192" formatCode="[$£-809]#,##0.00"/>
    <numFmt numFmtId="193" formatCode="0.0_);[Red]\(0.0\)"/>
    <numFmt numFmtId="194" formatCode="0.00_ "/>
    <numFmt numFmtId="195" formatCode="0.0;_Ѐ"/>
    <numFmt numFmtId="196" formatCode="#,##0.0_ "/>
    <numFmt numFmtId="197" formatCode="dd/mmm/yy"/>
    <numFmt numFmtId="198" formatCode="yyyy&quot;年&quot;m&quot;月&quot;d&quot;日&quot;;@"/>
    <numFmt numFmtId="199" formatCode="[$-409]d/mmm;@"/>
  </numFmts>
  <fonts count="249">
    <font>
      <sz val="11"/>
      <color theme="1"/>
      <name val="宋体"/>
      <charset val="134"/>
      <scheme val="minor"/>
    </font>
    <font>
      <b/>
      <sz val="12"/>
      <color indexed="8"/>
      <name val="宋体"/>
      <charset val="134"/>
    </font>
    <font>
      <b/>
      <sz val="14"/>
      <color indexed="8"/>
      <name val="宋体"/>
      <charset val="134"/>
    </font>
    <font>
      <sz val="11"/>
      <color indexed="8"/>
      <name val="宋体"/>
      <charset val="134"/>
    </font>
    <font>
      <sz val="9"/>
      <color indexed="8"/>
      <name val="宋体"/>
      <charset val="134"/>
    </font>
    <font>
      <sz val="10"/>
      <color indexed="8"/>
      <name val="宋体"/>
      <charset val="134"/>
    </font>
    <font>
      <sz val="9"/>
      <name val="宋体"/>
      <charset val="134"/>
      <scheme val="minor"/>
    </font>
    <font>
      <sz val="12"/>
      <name val="宋体"/>
      <charset val="134"/>
    </font>
    <font>
      <sz val="12"/>
      <color indexed="8"/>
      <name val="宋体"/>
      <charset val="134"/>
    </font>
    <font>
      <u/>
      <sz val="11"/>
      <color rgb="FF800080"/>
      <name val="宋体"/>
      <charset val="0"/>
      <scheme val="minor"/>
    </font>
    <font>
      <sz val="11"/>
      <name val="宋体"/>
      <charset val="134"/>
    </font>
    <font>
      <b/>
      <sz val="12"/>
      <color rgb="FFFF0000"/>
      <name val="宋体"/>
      <charset val="134"/>
    </font>
    <font>
      <sz val="9"/>
      <name val="宋体"/>
      <charset val="134"/>
    </font>
    <font>
      <b/>
      <sz val="36"/>
      <color theme="1"/>
      <name val="宋体"/>
      <charset val="134"/>
      <scheme val="minor"/>
    </font>
    <font>
      <u/>
      <sz val="11"/>
      <name val="宋体"/>
      <charset val="0"/>
      <scheme val="minor"/>
    </font>
    <font>
      <sz val="12"/>
      <name val="微软雅黑"/>
      <charset val="0"/>
    </font>
    <font>
      <b/>
      <sz val="12"/>
      <name val="微软雅黑"/>
      <charset val="134"/>
    </font>
    <font>
      <b/>
      <sz val="11"/>
      <color theme="1"/>
      <name val="宋体"/>
      <charset val="134"/>
      <scheme val="minor"/>
    </font>
    <font>
      <b/>
      <sz val="14"/>
      <color theme="1"/>
      <name val="宋体"/>
      <charset val="134"/>
      <scheme val="minor"/>
    </font>
    <font>
      <b/>
      <sz val="11"/>
      <name val="宋体"/>
      <charset val="134"/>
      <scheme val="minor"/>
    </font>
    <font>
      <sz val="14"/>
      <color theme="1"/>
      <name val="宋体"/>
      <charset val="134"/>
      <scheme val="minor"/>
    </font>
    <font>
      <b/>
      <sz val="12"/>
      <name val="宋体"/>
      <charset val="134"/>
      <scheme val="minor"/>
    </font>
    <font>
      <sz val="26"/>
      <name val="微软雅黑"/>
      <charset val="134"/>
    </font>
    <font>
      <sz val="36"/>
      <name val="宋体"/>
      <charset val="134"/>
    </font>
    <font>
      <b/>
      <sz val="14"/>
      <color theme="1"/>
      <name val="宋体"/>
      <charset val="134"/>
    </font>
    <font>
      <b/>
      <sz val="12"/>
      <color rgb="FF000000"/>
      <name val="微软雅黑"/>
      <charset val="134"/>
    </font>
    <font>
      <sz val="16"/>
      <name val="微软雅黑"/>
      <charset val="134"/>
    </font>
    <font>
      <b/>
      <sz val="26"/>
      <name val="宋体"/>
      <charset val="134"/>
    </font>
    <font>
      <b/>
      <sz val="14"/>
      <name val="宋体"/>
      <charset val="134"/>
    </font>
    <font>
      <b/>
      <sz val="9"/>
      <name val="宋体"/>
      <charset val="134"/>
      <scheme val="minor"/>
    </font>
    <font>
      <sz val="20"/>
      <name val="微软雅黑"/>
      <charset val="134"/>
    </font>
    <font>
      <sz val="20"/>
      <name val="宋体"/>
      <charset val="134"/>
      <scheme val="minor"/>
    </font>
    <font>
      <sz val="12"/>
      <name val="微软雅黑"/>
      <charset val="134"/>
    </font>
    <font>
      <sz val="18"/>
      <name val="宋体"/>
      <charset val="134"/>
      <scheme val="minor"/>
    </font>
    <font>
      <sz val="12"/>
      <color rgb="FFFF0000"/>
      <name val="微软雅黑"/>
      <charset val="134"/>
    </font>
    <font>
      <sz val="12"/>
      <color theme="1"/>
      <name val="微软雅黑"/>
      <charset val="134"/>
    </font>
    <font>
      <sz val="11"/>
      <color theme="1"/>
      <name val="微软雅黑"/>
      <charset val="134"/>
    </font>
    <font>
      <b/>
      <sz val="12"/>
      <color theme="1"/>
      <name val="微软雅黑"/>
      <charset val="134"/>
    </font>
    <font>
      <sz val="18"/>
      <color rgb="FFFF0000"/>
      <name val="微软雅黑"/>
      <charset val="134"/>
    </font>
    <font>
      <b/>
      <sz val="14"/>
      <name val="微软雅黑"/>
      <charset val="134"/>
    </font>
    <font>
      <sz val="11"/>
      <name val="微软雅黑"/>
      <charset val="134"/>
    </font>
    <font>
      <sz val="10"/>
      <name val="微软雅黑"/>
      <charset val="134"/>
    </font>
    <font>
      <b/>
      <sz val="12"/>
      <color indexed="8"/>
      <name val="微软雅黑"/>
      <charset val="134"/>
    </font>
    <font>
      <b/>
      <sz val="12"/>
      <name val="微软雅黑"/>
      <charset val="0"/>
    </font>
    <font>
      <b/>
      <sz val="36"/>
      <name val="宋体"/>
      <charset val="134"/>
      <scheme val="minor"/>
    </font>
    <font>
      <b/>
      <sz val="26"/>
      <name val="宋体"/>
      <charset val="134"/>
      <scheme val="minor"/>
    </font>
    <font>
      <u/>
      <sz val="11"/>
      <color rgb="FF800080"/>
      <name val="宋体"/>
      <charset val="134"/>
      <scheme val="minor"/>
    </font>
    <font>
      <sz val="12"/>
      <name val="宋体"/>
      <charset val="134"/>
      <scheme val="minor"/>
    </font>
    <font>
      <b/>
      <sz val="10"/>
      <name val="宋体"/>
      <charset val="134"/>
      <scheme val="minor"/>
    </font>
    <font>
      <sz val="12"/>
      <name val="Arial Unicode MS"/>
      <charset val="134"/>
    </font>
    <font>
      <b/>
      <sz val="11"/>
      <color theme="1"/>
      <name val="Arial Unicode MS"/>
      <charset val="134"/>
    </font>
    <font>
      <b/>
      <sz val="12"/>
      <color theme="1"/>
      <name val="宋体"/>
      <charset val="134"/>
      <scheme val="minor"/>
    </font>
    <font>
      <b/>
      <sz val="12"/>
      <name val="Arial Unicode MS"/>
      <charset val="134"/>
    </font>
    <font>
      <b/>
      <sz val="18"/>
      <name val="宋体"/>
      <charset val="134"/>
    </font>
    <font>
      <b/>
      <sz val="18"/>
      <name val="宋体"/>
      <charset val="134"/>
      <scheme val="minor"/>
    </font>
    <font>
      <b/>
      <sz val="12"/>
      <color rgb="FFFF0000"/>
      <name val="Arial Unicode MS"/>
      <charset val="134"/>
    </font>
    <font>
      <sz val="12"/>
      <color rgb="FFFF0000"/>
      <name val="Arial Unicode MS"/>
      <charset val="134"/>
    </font>
    <font>
      <b/>
      <sz val="12"/>
      <name val="宋体"/>
      <charset val="134"/>
    </font>
    <font>
      <b/>
      <sz val="18"/>
      <color theme="1"/>
      <name val="宋体"/>
      <charset val="134"/>
    </font>
    <font>
      <sz val="22"/>
      <name val="宋体"/>
      <charset val="134"/>
      <scheme val="minor"/>
    </font>
    <font>
      <sz val="16"/>
      <name val="宋体"/>
      <charset val="134"/>
      <scheme val="minor"/>
    </font>
    <font>
      <sz val="11"/>
      <name val="宋体"/>
      <charset val="134"/>
      <scheme val="minor"/>
    </font>
    <font>
      <b/>
      <sz val="36"/>
      <name val="宋体"/>
      <charset val="134"/>
    </font>
    <font>
      <sz val="28"/>
      <name val="微软雅黑"/>
      <charset val="134"/>
    </font>
    <font>
      <sz val="24"/>
      <name val="微软雅黑"/>
      <charset val="134"/>
    </font>
    <font>
      <sz val="24"/>
      <color rgb="FFFF0000"/>
      <name val="微软雅黑"/>
      <charset val="134"/>
    </font>
    <font>
      <sz val="11"/>
      <color rgb="FF000000"/>
      <name val="宋体"/>
      <charset val="134"/>
    </font>
    <font>
      <sz val="26"/>
      <color rgb="FF000000"/>
      <name val="宋体"/>
      <charset val="134"/>
    </font>
    <font>
      <b/>
      <sz val="12"/>
      <color rgb="FF000000"/>
      <name val="Arial"/>
      <charset val="0"/>
    </font>
    <font>
      <sz val="11"/>
      <color rgb="FF000000"/>
      <name val="Arial"/>
      <charset val="0"/>
    </font>
    <font>
      <sz val="11"/>
      <color indexed="8"/>
      <name val="Arial"/>
      <charset val="0"/>
    </font>
    <font>
      <sz val="11"/>
      <color indexed="8"/>
      <name val="宋体"/>
      <charset val="134"/>
      <scheme val="minor"/>
    </font>
    <font>
      <sz val="14"/>
      <name val="宋体"/>
      <charset val="134"/>
    </font>
    <font>
      <b/>
      <sz val="10"/>
      <name val="Arial"/>
      <charset val="0"/>
    </font>
    <font>
      <b/>
      <sz val="11"/>
      <color rgb="FF000000"/>
      <name val="宋体"/>
      <charset val="134"/>
    </font>
    <font>
      <b/>
      <sz val="10"/>
      <name val="宋体"/>
      <charset val="0"/>
    </font>
    <font>
      <b/>
      <sz val="11"/>
      <color indexed="8"/>
      <name val="Simsun"/>
      <charset val="134"/>
    </font>
    <font>
      <b/>
      <sz val="11"/>
      <color rgb="FF000000"/>
      <name val="Arial"/>
      <charset val="134"/>
    </font>
    <font>
      <sz val="11"/>
      <color rgb="FF000000"/>
      <name val="Arial"/>
      <charset val="134"/>
    </font>
    <font>
      <b/>
      <sz val="11"/>
      <name val="Simsun"/>
      <charset val="134"/>
    </font>
    <font>
      <b/>
      <sz val="12"/>
      <color rgb="FF000000"/>
      <name val="宋体"/>
      <charset val="134"/>
    </font>
    <font>
      <b/>
      <sz val="36"/>
      <name val="微软雅黑"/>
      <charset val="134"/>
    </font>
    <font>
      <b/>
      <sz val="9"/>
      <color theme="1"/>
      <name val="微软雅黑"/>
      <charset val="134"/>
    </font>
    <font>
      <sz val="9"/>
      <color theme="1"/>
      <name val="微软雅黑"/>
      <charset val="134"/>
    </font>
    <font>
      <sz val="9"/>
      <name val="微软雅黑"/>
      <charset val="134"/>
    </font>
    <font>
      <sz val="36"/>
      <name val="微软雅黑"/>
      <charset val="134"/>
    </font>
    <font>
      <b/>
      <sz val="10"/>
      <name val="宋体"/>
      <charset val="134"/>
    </font>
    <font>
      <b/>
      <sz val="9"/>
      <name val="宋体"/>
      <charset val="134"/>
    </font>
    <font>
      <sz val="12"/>
      <color rgb="FFFF0000"/>
      <name val="宋体"/>
      <charset val="134"/>
    </font>
    <font>
      <sz val="10"/>
      <name val="宋体"/>
      <charset val="134"/>
    </font>
    <font>
      <sz val="12"/>
      <color indexed="20"/>
      <name val="宋体"/>
      <charset val="134"/>
    </font>
    <font>
      <sz val="18"/>
      <color theme="1"/>
      <name val="Arial"/>
      <charset val="0"/>
    </font>
    <font>
      <sz val="10"/>
      <color theme="1"/>
      <name val="Arial"/>
      <charset val="0"/>
    </font>
    <font>
      <b/>
      <sz val="24"/>
      <name val="微软雅黑"/>
      <charset val="134"/>
    </font>
    <font>
      <b/>
      <sz val="16"/>
      <name val="微软雅黑"/>
      <charset val="134"/>
    </font>
    <font>
      <sz val="14"/>
      <color rgb="FFFF0000"/>
      <name val="微软雅黑"/>
      <charset val="134"/>
    </font>
    <font>
      <sz val="14"/>
      <name val="微软雅黑"/>
      <charset val="134"/>
    </font>
    <font>
      <sz val="18"/>
      <name val="微软雅黑"/>
      <charset val="0"/>
    </font>
    <font>
      <b/>
      <sz val="20"/>
      <name val="宋体"/>
      <charset val="134"/>
      <scheme val="minor"/>
    </font>
    <font>
      <b/>
      <sz val="9"/>
      <name val="微软雅黑"/>
      <charset val="134"/>
    </font>
    <font>
      <sz val="9"/>
      <name val="Verdana"/>
      <charset val="0"/>
    </font>
    <font>
      <sz val="9"/>
      <name val="宋体"/>
      <charset val="0"/>
    </font>
    <font>
      <sz val="9"/>
      <color indexed="8"/>
      <name val="宋体"/>
      <charset val="134"/>
      <scheme val="major"/>
    </font>
    <font>
      <sz val="9"/>
      <color indexed="8"/>
      <name val="Verdana"/>
      <charset val="134"/>
    </font>
    <font>
      <sz val="9"/>
      <name val="Verdana"/>
      <charset val="134"/>
    </font>
    <font>
      <sz val="9"/>
      <color rgb="FF000000"/>
      <name val="Verdana"/>
      <charset val="134"/>
    </font>
    <font>
      <sz val="14"/>
      <color theme="1"/>
      <name val="微软雅黑"/>
      <charset val="134"/>
    </font>
    <font>
      <u/>
      <sz val="12"/>
      <name val="微软雅黑"/>
      <charset val="0"/>
    </font>
    <font>
      <sz val="10"/>
      <color rgb="FF000000"/>
      <name val="宋体"/>
      <charset val="134"/>
    </font>
    <font>
      <sz val="10"/>
      <name val="Arial"/>
      <charset val="0"/>
    </font>
    <font>
      <b/>
      <sz val="11"/>
      <name val="Microsoft JhengHei"/>
      <charset val="134"/>
    </font>
    <font>
      <b/>
      <sz val="11"/>
      <name val="Microsoft JhengHei"/>
      <charset val="0"/>
    </font>
    <font>
      <b/>
      <sz val="12"/>
      <name val="Microsoft JhengHei"/>
      <charset val="134"/>
    </font>
    <font>
      <b/>
      <sz val="11"/>
      <color theme="1"/>
      <name val="Microsoft JhengHei"/>
      <charset val="134"/>
    </font>
    <font>
      <sz val="14"/>
      <color theme="1"/>
      <name val="Arial"/>
      <charset val="0"/>
    </font>
    <font>
      <u/>
      <sz val="11"/>
      <color rgb="FF0000FF"/>
      <name val="宋体"/>
      <charset val="0"/>
      <scheme val="minor"/>
    </font>
    <font>
      <u/>
      <sz val="20"/>
      <name val="宋体"/>
      <charset val="0"/>
      <scheme val="minor"/>
    </font>
    <font>
      <u/>
      <sz val="12"/>
      <name val="宋体"/>
      <charset val="134"/>
    </font>
    <font>
      <b/>
      <sz val="36"/>
      <color theme="1"/>
      <name val="微软雅黑"/>
      <charset val="134"/>
    </font>
    <font>
      <b/>
      <sz val="18"/>
      <color theme="1"/>
      <name val="微软雅黑"/>
      <charset val="134"/>
    </font>
    <font>
      <sz val="11"/>
      <color indexed="8"/>
      <name val="微软雅黑"/>
      <charset val="134"/>
    </font>
    <font>
      <b/>
      <sz val="12"/>
      <color theme="1"/>
      <name val="宋体"/>
      <charset val="134"/>
    </font>
    <font>
      <b/>
      <sz val="9"/>
      <name val="宋体"/>
      <charset val="134"/>
      <scheme val="major"/>
    </font>
    <font>
      <b/>
      <sz val="9"/>
      <name val="Arial"/>
      <charset val="134"/>
    </font>
    <font>
      <sz val="12"/>
      <color theme="1"/>
      <name val="宋体"/>
      <charset val="134"/>
    </font>
    <font>
      <b/>
      <sz val="36"/>
      <color rgb="FF000000"/>
      <name val="微软雅黑"/>
      <charset val="134"/>
    </font>
    <font>
      <sz val="12"/>
      <color indexed="8"/>
      <name val="微软雅黑"/>
      <charset val="0"/>
    </font>
    <font>
      <sz val="22"/>
      <name val="微软雅黑"/>
      <charset val="134"/>
    </font>
    <font>
      <sz val="20"/>
      <name val="楷体"/>
      <charset val="134"/>
    </font>
    <font>
      <sz val="12"/>
      <name val="楷体"/>
      <charset val="134"/>
    </font>
    <font>
      <b/>
      <sz val="16"/>
      <name val="宋体"/>
      <charset val="134"/>
    </font>
    <font>
      <sz val="10"/>
      <name val="Arial"/>
      <charset val="134"/>
    </font>
    <font>
      <b/>
      <sz val="8"/>
      <color rgb="FFFF0000"/>
      <name val="宋体"/>
      <charset val="0"/>
      <scheme val="minor"/>
    </font>
    <font>
      <b/>
      <sz val="8"/>
      <name val="宋体"/>
      <charset val="0"/>
      <scheme val="minor"/>
    </font>
    <font>
      <sz val="11"/>
      <color rgb="FFFF0000"/>
      <name val="Microsoft YaHei"/>
      <charset val="134"/>
    </font>
    <font>
      <b/>
      <sz val="24"/>
      <name val="宋体"/>
      <charset val="134"/>
      <scheme val="minor"/>
    </font>
    <font>
      <b/>
      <sz val="11"/>
      <color rgb="FFFF0000"/>
      <name val="宋体"/>
      <charset val="134"/>
    </font>
    <font>
      <b/>
      <sz val="11"/>
      <color rgb="FFFF0000"/>
      <name val="Arial"/>
      <charset val="134"/>
    </font>
    <font>
      <b/>
      <sz val="10"/>
      <name val="Arial"/>
      <charset val="134"/>
    </font>
    <font>
      <b/>
      <sz val="12"/>
      <name val="Arial"/>
      <charset val="134"/>
    </font>
    <font>
      <b/>
      <sz val="12"/>
      <color rgb="FF0000FF"/>
      <name val="Arial"/>
      <charset val="134"/>
    </font>
    <font>
      <sz val="10"/>
      <name val="宋体"/>
      <charset val="0"/>
    </font>
    <font>
      <b/>
      <u/>
      <sz val="11"/>
      <color rgb="FFFF0000"/>
      <name val="宋体"/>
      <charset val="134"/>
    </font>
    <font>
      <b/>
      <sz val="11"/>
      <color rgb="FF800080"/>
      <name val="宋体"/>
      <charset val="134"/>
      <scheme val="minor"/>
    </font>
    <font>
      <b/>
      <sz val="9"/>
      <color theme="1"/>
      <name val="宋体"/>
      <charset val="134"/>
      <scheme val="minor"/>
    </font>
    <font>
      <sz val="9"/>
      <color theme="1"/>
      <name val="宋体"/>
      <charset val="134"/>
      <scheme val="minor"/>
    </font>
    <font>
      <u/>
      <sz val="10"/>
      <name val="宋体"/>
      <charset val="134"/>
    </font>
    <font>
      <sz val="9"/>
      <name val="Arial"/>
      <charset val="0"/>
    </font>
    <font>
      <b/>
      <sz val="9"/>
      <color rgb="FFFF0000"/>
      <name val="宋体"/>
      <charset val="134"/>
      <scheme val="minor"/>
    </font>
    <font>
      <sz val="12"/>
      <color rgb="FFFF0000"/>
      <name val="新宋体"/>
      <charset val="134"/>
    </font>
    <font>
      <b/>
      <sz val="12"/>
      <color rgb="FF000000"/>
      <name val="微软雅黑"/>
      <charset val="0"/>
    </font>
    <font>
      <b/>
      <sz val="12"/>
      <color indexed="8"/>
      <name val="微软雅黑"/>
      <charset val="0"/>
    </font>
    <font>
      <b/>
      <sz val="9"/>
      <color rgb="FFFF0000"/>
      <name val="宋体"/>
      <charset val="134"/>
    </font>
    <font>
      <sz val="9"/>
      <color rgb="FFFF0000"/>
      <name val="宋体"/>
      <charset val="134"/>
    </font>
    <font>
      <sz val="24"/>
      <color theme="1"/>
      <name val="宋体"/>
      <charset val="134"/>
      <scheme val="minor"/>
    </font>
    <font>
      <u/>
      <sz val="11"/>
      <color theme="1"/>
      <name val="宋体"/>
      <charset val="0"/>
      <scheme val="minor"/>
    </font>
    <font>
      <sz val="11"/>
      <name val="Calibri"/>
      <charset val="0"/>
    </font>
    <font>
      <sz val="11"/>
      <name val="宋体"/>
      <charset val="0"/>
    </font>
    <font>
      <sz val="10.5"/>
      <color rgb="FF333333"/>
      <name val="Tahoma"/>
      <charset val="134"/>
    </font>
    <font>
      <sz val="36"/>
      <color theme="1"/>
      <name val="宋体"/>
      <charset val="134"/>
      <scheme val="minor"/>
    </font>
    <font>
      <sz val="26"/>
      <color theme="1"/>
      <name val="宋体"/>
      <charset val="134"/>
      <scheme val="minor"/>
    </font>
    <font>
      <sz val="13"/>
      <color rgb="FF000000"/>
      <name val="Calibri"/>
      <charset val="0"/>
    </font>
    <font>
      <sz val="12"/>
      <name val="Calibri"/>
      <charset val="0"/>
    </font>
    <font>
      <sz val="10"/>
      <color rgb="FFFF0000"/>
      <name val="宋体"/>
      <charset val="134"/>
    </font>
    <font>
      <b/>
      <sz val="16"/>
      <name val="宋体"/>
      <charset val="134"/>
      <scheme val="minor"/>
    </font>
    <font>
      <b/>
      <sz val="11"/>
      <color rgb="FFFF0000"/>
      <name val="宋体"/>
      <charset val="134"/>
      <scheme val="minor"/>
    </font>
    <font>
      <b/>
      <sz val="20"/>
      <name val="宋体"/>
      <charset val="134"/>
    </font>
    <font>
      <b/>
      <sz val="12"/>
      <color rgb="FF0033CC"/>
      <name val="宋体"/>
      <charset val="134"/>
    </font>
    <font>
      <sz val="15"/>
      <color rgb="FFFF0000"/>
      <name val="宋体"/>
      <charset val="134"/>
    </font>
    <font>
      <b/>
      <sz val="10"/>
      <color rgb="FFFF0000"/>
      <name val="宋体"/>
      <charset val="134"/>
    </font>
    <font>
      <b/>
      <sz val="22"/>
      <color indexed="8"/>
      <name val="华文中宋"/>
      <charset val="134"/>
    </font>
    <font>
      <b/>
      <sz val="16"/>
      <color indexed="10"/>
      <name val="宋体"/>
      <charset val="134"/>
    </font>
    <font>
      <sz val="10"/>
      <color theme="1"/>
      <name val="宋体"/>
      <charset val="134"/>
    </font>
    <font>
      <sz val="10"/>
      <color indexed="10"/>
      <name val="宋体"/>
      <charset val="134"/>
    </font>
    <font>
      <u/>
      <sz val="12"/>
      <color rgb="FF800080"/>
      <name val="宋体"/>
      <charset val="134"/>
    </font>
    <font>
      <sz val="12"/>
      <color rgb="FF000000"/>
      <name val="宋体"/>
      <charset val="134"/>
    </font>
    <font>
      <sz val="9"/>
      <color indexed="10"/>
      <name val="宋体"/>
      <charset val="134"/>
    </font>
    <font>
      <sz val="9"/>
      <color rgb="FFFF0000"/>
      <name val="Arial"/>
      <charset val="0"/>
    </font>
    <font>
      <b/>
      <sz val="10"/>
      <color rgb="FFFF0000"/>
      <name val="Arial"/>
      <charset val="0"/>
    </font>
    <font>
      <b/>
      <sz val="10"/>
      <color rgb="FF7030A0"/>
      <name val="Arial"/>
      <charset val="0"/>
    </font>
    <font>
      <b/>
      <sz val="10"/>
      <color rgb="FF7030A0"/>
      <name val="宋体"/>
      <charset val="0"/>
    </font>
    <font>
      <sz val="9"/>
      <color rgb="FFFF0000"/>
      <name val="宋体"/>
      <charset val="0"/>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1"/>
      <color rgb="FFFF0000"/>
      <name val="宋体"/>
      <charset val="134"/>
    </font>
    <font>
      <b/>
      <sz val="10"/>
      <color rgb="FF7030A0"/>
      <name val="宋体"/>
      <charset val="134"/>
    </font>
    <font>
      <b/>
      <sz val="28"/>
      <name val="宋体"/>
      <charset val="134"/>
      <scheme val="minor"/>
    </font>
    <font>
      <b/>
      <u/>
      <sz val="12"/>
      <color indexed="20"/>
      <name val="宋体"/>
      <charset val="134"/>
      <scheme val="minor"/>
    </font>
    <font>
      <b/>
      <sz val="11"/>
      <color indexed="10"/>
      <name val="宋体"/>
      <charset val="134"/>
      <scheme val="minor"/>
    </font>
    <font>
      <b/>
      <sz val="12"/>
      <color indexed="10"/>
      <name val="宋体"/>
      <charset val="134"/>
      <scheme val="minor"/>
    </font>
    <font>
      <b/>
      <sz val="12"/>
      <color rgb="FFFF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sz val="11"/>
      <color indexed="8"/>
      <name val="Calibri"/>
      <charset val="0"/>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0"/>
      <name val="Geneva"/>
      <charset val="0"/>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
      <charset val="0"/>
    </font>
    <font>
      <sz val="10"/>
      <name val="Helv"/>
      <charset val="0"/>
    </font>
    <font>
      <sz val="10"/>
      <name val="新細明體"/>
      <charset val="134"/>
    </font>
    <font>
      <sz val="12"/>
      <name val="新細明體"/>
      <charset val="134"/>
    </font>
    <font>
      <sz val="10"/>
      <color rgb="FF000000"/>
      <name val="MS Sans Serif"/>
      <charset val="0"/>
    </font>
    <font>
      <sz val="10"/>
      <color indexed="8"/>
      <name val="Verdana"/>
      <charset val="0"/>
    </font>
    <font>
      <sz val="10"/>
      <name val="Geneva"/>
      <charset val="134"/>
    </font>
    <font>
      <sz val="10"/>
      <name val="Microsoft YaHei"/>
      <charset val="134"/>
    </font>
    <font>
      <sz val="11"/>
      <name val=""/>
      <charset val="134"/>
    </font>
    <font>
      <sz val="12"/>
      <name val="細明體"/>
      <charset val="134"/>
    </font>
    <font>
      <u/>
      <sz val="12"/>
      <color indexed="12"/>
      <name val="宋体"/>
      <charset val="134"/>
    </font>
    <font>
      <sz val="12"/>
      <color indexed="12"/>
      <name val="Impact"/>
      <charset val="0"/>
    </font>
    <font>
      <sz val="11"/>
      <color theme="1"/>
      <name val="Tahoma"/>
      <charset val="134"/>
    </font>
    <font>
      <sz val="12"/>
      <color theme="1"/>
      <name val="Calibri"/>
      <charset val="134"/>
    </font>
    <font>
      <b/>
      <sz val="16"/>
      <color rgb="FFFF0000"/>
      <name val="宋体"/>
      <charset val="134"/>
    </font>
    <font>
      <sz val="12"/>
      <color indexed="10"/>
      <name val="Arial Unicode MS"/>
      <charset val="134"/>
    </font>
    <font>
      <b/>
      <sz val="16"/>
      <color rgb="FFFF0000"/>
      <name val="Arial Unicode MS"/>
      <charset val="134"/>
    </font>
    <font>
      <sz val="11"/>
      <color rgb="FF000000"/>
      <name val="宋体"/>
      <charset val="0"/>
    </font>
    <font>
      <sz val="16"/>
      <color rgb="FFFF0000"/>
      <name val="微软雅黑"/>
      <charset val="134"/>
    </font>
    <font>
      <sz val="9"/>
      <color rgb="FF000000"/>
      <name val="宋体"/>
      <charset val="134"/>
    </font>
    <font>
      <b/>
      <sz val="18"/>
      <color theme="1"/>
      <name val="宋体"/>
      <charset val="134"/>
      <scheme val="minor"/>
    </font>
    <font>
      <b/>
      <sz val="18"/>
      <color rgb="FFFF0000"/>
      <name val="宋体"/>
      <charset val="134"/>
      <scheme val="minor"/>
    </font>
    <font>
      <b/>
      <sz val="14"/>
      <name val="宋体"/>
      <charset val="134"/>
      <scheme val="minor"/>
    </font>
    <font>
      <b/>
      <sz val="18"/>
      <color rgb="FF000000"/>
      <name val="微软雅黑"/>
      <charset val="134"/>
    </font>
    <font>
      <b/>
      <sz val="16"/>
      <color rgb="FFFF0000"/>
      <name val="微软雅黑"/>
      <charset val="134"/>
    </font>
    <font>
      <sz val="16"/>
      <color theme="1"/>
      <name val="宋体"/>
      <charset val="134"/>
      <scheme val="minor"/>
    </font>
    <font>
      <b/>
      <sz val="13"/>
      <color indexed="8"/>
      <name val="Calibri"/>
      <charset val="0"/>
    </font>
    <font>
      <b/>
      <sz val="18"/>
      <color rgb="FFFF0000"/>
      <name val="宋体"/>
      <charset val="134"/>
    </font>
    <font>
      <b/>
      <sz val="9"/>
      <color indexed="8"/>
      <name val="宋体"/>
      <charset val="134"/>
    </font>
    <font>
      <sz val="10"/>
      <color indexed="10"/>
      <name val="MS Gothic"/>
      <charset val="134"/>
    </font>
    <font>
      <b/>
      <sz val="12"/>
      <color rgb="FF7030A0"/>
      <name val="宋体"/>
      <charset val="134"/>
    </font>
    <font>
      <b/>
      <sz val="13"/>
      <color rgb="FFFF0000"/>
      <name val="宋体"/>
      <charset val="134"/>
    </font>
    <font>
      <b/>
      <sz val="10"/>
      <color rgb="FFFF0000"/>
      <name val="宋体"/>
      <charset val="0"/>
    </font>
    <font>
      <b/>
      <sz val="9"/>
      <color rgb="FFFF0000"/>
      <name val="宋体"/>
      <charset val="0"/>
    </font>
    <font>
      <b/>
      <sz val="9"/>
      <color rgb="FFFF0000"/>
      <name val="Arial"/>
      <charset val="0"/>
    </font>
    <font>
      <b/>
      <sz val="9"/>
      <color rgb="FF7030A0"/>
      <name val="宋体"/>
      <charset val="0"/>
    </font>
    <font>
      <b/>
      <sz val="9"/>
      <color rgb="FF7030A0"/>
      <name val="Arial"/>
      <charset val="0"/>
    </font>
  </fonts>
  <fills count="53">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40"/>
        <bgColor indexed="64"/>
      </patternFill>
    </fill>
    <fill>
      <patternFill patternType="solid">
        <fgColor rgb="FFFFFF00"/>
        <bgColor indexed="64"/>
      </patternFill>
    </fill>
    <fill>
      <patternFill patternType="solid">
        <fgColor rgb="FF00CCFF"/>
        <bgColor indexed="64"/>
      </patternFill>
    </fill>
    <fill>
      <patternFill patternType="solid">
        <fgColor indexed="51"/>
        <bgColor indexed="64"/>
      </patternFill>
    </fill>
    <fill>
      <patternFill patternType="solid">
        <fgColor rgb="FFFFC000"/>
        <bgColor indexed="64"/>
      </patternFill>
    </fill>
    <fill>
      <patternFill patternType="solid">
        <fgColor rgb="FF92D050"/>
        <bgColor indexed="64"/>
      </patternFill>
    </fill>
    <fill>
      <patternFill patternType="solid">
        <fgColor theme="0"/>
        <bgColor rgb="FFF2F2F2"/>
      </patternFill>
    </fill>
    <fill>
      <patternFill patternType="solid">
        <fgColor theme="0"/>
        <bgColor indexed="64"/>
      </patternFill>
    </fill>
    <fill>
      <patternFill patternType="solid">
        <fgColor rgb="FFFFFF00"/>
        <bgColor rgb="FFADB9CA"/>
      </patternFill>
    </fill>
    <fill>
      <patternFill patternType="solid">
        <fgColor rgb="FF99CC00"/>
        <bgColor indexed="64"/>
      </patternFill>
    </fill>
    <fill>
      <patternFill patternType="solid">
        <fgColor indexed="9"/>
        <bgColor indexed="64"/>
      </patternFill>
    </fill>
    <fill>
      <patternFill patternType="solid">
        <fgColor theme="0" tint="-0.15"/>
        <bgColor indexed="64"/>
      </patternFill>
    </fill>
    <fill>
      <patternFill patternType="solid">
        <fgColor theme="1" tint="0.349986266670736"/>
        <bgColor indexed="64"/>
      </patternFill>
    </fill>
    <fill>
      <patternFill patternType="solid">
        <fgColor theme="2" tint="-0.1"/>
        <bgColor indexed="64"/>
      </patternFill>
    </fill>
    <fill>
      <patternFill patternType="solid">
        <fgColor rgb="FFFDE6D8"/>
        <bgColor indexed="64"/>
      </patternFill>
    </fill>
    <fill>
      <patternFill patternType="solid">
        <fgColor theme="7" tint="0.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rgb="FFA5A5A5"/>
        <bgColor indexed="64"/>
      </patternFill>
    </fill>
    <fill>
      <patternFill patternType="solid">
        <fgColor theme="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FFFF99"/>
        <bgColor rgb="FFFFFFFF"/>
      </patternFill>
    </fill>
    <fill>
      <patternFill patternType="solid">
        <fgColor indexed="9"/>
        <bgColor indexed="9"/>
      </patternFill>
    </fill>
  </fills>
  <borders count="65">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diagonal/>
    </border>
    <border>
      <left style="medium">
        <color auto="1"/>
      </left>
      <right/>
      <top/>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style="thin">
        <color auto="1"/>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top/>
      <bottom style="thin">
        <color rgb="FF808080"/>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indexed="8"/>
      </right>
      <top/>
      <bottom style="thin">
        <color indexed="8"/>
      </bottom>
      <diagonal/>
    </border>
    <border>
      <left style="thin">
        <color indexed="8"/>
      </left>
      <right style="medium">
        <color auto="1"/>
      </right>
      <top/>
      <bottom style="thin">
        <color indexed="8"/>
      </bottom>
      <diagonal/>
    </border>
    <border>
      <left style="medium">
        <color auto="1"/>
      </left>
      <right style="thin">
        <color indexed="8"/>
      </right>
      <top style="thin">
        <color indexed="8"/>
      </top>
      <bottom style="thin">
        <color indexed="8"/>
      </bottom>
      <diagonal/>
    </border>
    <border>
      <left style="thin">
        <color indexed="8"/>
      </left>
      <right style="medium">
        <color auto="1"/>
      </right>
      <top style="thin">
        <color indexed="8"/>
      </top>
      <bottom style="thin">
        <color indexed="8"/>
      </bottom>
      <diagonal/>
    </border>
    <border>
      <left style="medium">
        <color auto="1"/>
      </left>
      <right style="thin">
        <color indexed="8"/>
      </right>
      <top style="thin">
        <color indexed="8"/>
      </top>
      <bottom/>
      <diagonal/>
    </border>
    <border>
      <left style="thin">
        <color indexed="8"/>
      </left>
      <right style="medium">
        <color auto="1"/>
      </right>
      <top style="thin">
        <color indexed="8"/>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s>
  <cellStyleXfs count="128">
    <xf numFmtId="0" fontId="0" fillId="0" borderId="0">
      <alignment vertical="center"/>
    </xf>
    <xf numFmtId="0" fontId="7" fillId="0" borderId="0"/>
    <xf numFmtId="42" fontId="0" fillId="0" borderId="0" applyFont="0" applyFill="0" applyBorder="0" applyAlignment="0" applyProtection="0">
      <alignment vertical="center"/>
    </xf>
    <xf numFmtId="0" fontId="193" fillId="20" borderId="0" applyNumberFormat="0" applyBorder="0" applyAlignment="0" applyProtection="0">
      <alignment vertical="center"/>
    </xf>
    <xf numFmtId="0" fontId="7" fillId="0" borderId="0">
      <alignment vertical="center"/>
    </xf>
    <xf numFmtId="0" fontId="194" fillId="21" borderId="5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3" fillId="22" borderId="0" applyNumberFormat="0" applyBorder="0" applyAlignment="0" applyProtection="0">
      <alignment vertical="center"/>
    </xf>
    <xf numFmtId="0" fontId="195" fillId="23" borderId="0" applyNumberFormat="0" applyBorder="0" applyAlignment="0" applyProtection="0">
      <alignment vertical="center"/>
    </xf>
    <xf numFmtId="43" fontId="0" fillId="0" borderId="0" applyFont="0" applyFill="0" applyBorder="0" applyAlignment="0" applyProtection="0">
      <alignment vertical="center"/>
    </xf>
    <xf numFmtId="0" fontId="196" fillId="24" borderId="0" applyNumberFormat="0" applyBorder="0" applyAlignment="0" applyProtection="0">
      <alignment vertical="center"/>
    </xf>
    <xf numFmtId="0" fontId="115"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25" borderId="57" applyNumberFormat="0" applyFont="0" applyAlignment="0" applyProtection="0">
      <alignment vertical="center"/>
    </xf>
    <xf numFmtId="0" fontId="197" fillId="0" borderId="0" applyNumberFormat="0" applyFill="0" applyBorder="0" applyAlignment="0" applyProtection="0">
      <alignment vertical="center"/>
    </xf>
    <xf numFmtId="176" fontId="198" fillId="0" borderId="0" applyFont="0" applyFill="0" applyBorder="0" applyAlignment="0" applyProtection="0"/>
    <xf numFmtId="0" fontId="196" fillId="26" borderId="0" applyNumberFormat="0" applyBorder="0" applyAlignment="0" applyProtection="0">
      <alignment vertical="center"/>
    </xf>
    <xf numFmtId="0" fontId="199" fillId="0" borderId="0" applyNumberFormat="0" applyFill="0" applyBorder="0" applyAlignment="0" applyProtection="0">
      <alignment vertical="center"/>
    </xf>
    <xf numFmtId="181" fontId="0" fillId="0" borderId="0">
      <alignment vertical="center"/>
    </xf>
    <xf numFmtId="0" fontId="200" fillId="0" borderId="0" applyNumberFormat="0" applyFill="0" applyBorder="0" applyAlignment="0" applyProtection="0">
      <alignment vertical="center"/>
    </xf>
    <xf numFmtId="0" fontId="201" fillId="0" borderId="0" applyNumberFormat="0" applyFill="0" applyBorder="0" applyAlignment="0" applyProtection="0">
      <alignment vertical="center"/>
    </xf>
    <xf numFmtId="0" fontId="202" fillId="0" borderId="58" applyNumberFormat="0" applyFill="0" applyAlignment="0" applyProtection="0">
      <alignment vertical="center"/>
    </xf>
    <xf numFmtId="0" fontId="203" fillId="0" borderId="58" applyNumberFormat="0" applyFill="0" applyAlignment="0" applyProtection="0">
      <alignment vertical="center"/>
    </xf>
    <xf numFmtId="0" fontId="196" fillId="27" borderId="0" applyNumberFormat="0" applyBorder="0" applyAlignment="0" applyProtection="0">
      <alignment vertical="center"/>
    </xf>
    <xf numFmtId="0" fontId="197" fillId="0" borderId="59" applyNumberFormat="0" applyFill="0" applyAlignment="0" applyProtection="0">
      <alignment vertical="center"/>
    </xf>
    <xf numFmtId="0" fontId="204" fillId="0" borderId="0"/>
    <xf numFmtId="0" fontId="205" fillId="28" borderId="60" applyNumberFormat="0" applyAlignment="0" applyProtection="0">
      <alignment vertical="center"/>
    </xf>
    <xf numFmtId="179" fontId="66" fillId="0" borderId="0" applyBorder="0">
      <alignment vertical="center"/>
    </xf>
    <xf numFmtId="0" fontId="196" fillId="29" borderId="0" applyNumberFormat="0" applyBorder="0" applyAlignment="0" applyProtection="0">
      <alignment vertical="center"/>
    </xf>
    <xf numFmtId="0" fontId="206" fillId="28" borderId="56" applyNumberFormat="0" applyAlignment="0" applyProtection="0">
      <alignment vertical="center"/>
    </xf>
    <xf numFmtId="0" fontId="0" fillId="0" borderId="0">
      <alignment vertical="center"/>
    </xf>
    <xf numFmtId="0" fontId="207" fillId="30" borderId="61" applyNumberFormat="0" applyAlignment="0" applyProtection="0">
      <alignment vertical="center"/>
    </xf>
    <xf numFmtId="0" fontId="196" fillId="31" borderId="0" applyNumberFormat="0" applyBorder="0" applyAlignment="0" applyProtection="0">
      <alignment vertical="center"/>
    </xf>
    <xf numFmtId="0" fontId="0" fillId="0" borderId="0"/>
    <xf numFmtId="0" fontId="193" fillId="32" borderId="0" applyNumberFormat="0" applyBorder="0" applyAlignment="0" applyProtection="0">
      <alignment vertical="center"/>
    </xf>
    <xf numFmtId="0" fontId="208" fillId="0" borderId="62" applyNumberFormat="0" applyFill="0" applyAlignment="0" applyProtection="0">
      <alignment vertical="center"/>
    </xf>
    <xf numFmtId="0" fontId="209" fillId="0" borderId="63" applyNumberFormat="0" applyFill="0" applyAlignment="0" applyProtection="0">
      <alignment vertical="center"/>
    </xf>
    <xf numFmtId="0" fontId="7" fillId="0" borderId="0"/>
    <xf numFmtId="0" fontId="210" fillId="33" borderId="0" applyNumberFormat="0" applyBorder="0" applyAlignment="0" applyProtection="0">
      <alignment vertical="center"/>
    </xf>
    <xf numFmtId="0" fontId="211" fillId="34" borderId="0" applyNumberFormat="0" applyBorder="0" applyAlignment="0" applyProtection="0">
      <alignment vertical="center"/>
    </xf>
    <xf numFmtId="0" fontId="193" fillId="35" borderId="0" applyNumberFormat="0" applyBorder="0" applyAlignment="0" applyProtection="0">
      <alignment vertical="center"/>
    </xf>
    <xf numFmtId="0" fontId="196" fillId="36" borderId="0" applyNumberFormat="0" applyBorder="0" applyAlignment="0" applyProtection="0">
      <alignment vertical="center"/>
    </xf>
    <xf numFmtId="0" fontId="193" fillId="37" borderId="0" applyNumberFormat="0" applyBorder="0" applyAlignment="0" applyProtection="0">
      <alignment vertical="center"/>
    </xf>
    <xf numFmtId="0" fontId="193" fillId="38" borderId="0" applyNumberFormat="0" applyBorder="0" applyAlignment="0" applyProtection="0">
      <alignment vertical="center"/>
    </xf>
    <xf numFmtId="0" fontId="7" fillId="0" borderId="0"/>
    <xf numFmtId="0" fontId="193" fillId="39" borderId="0" applyNumberFormat="0" applyBorder="0" applyAlignment="0" applyProtection="0">
      <alignment vertical="center"/>
    </xf>
    <xf numFmtId="0" fontId="193" fillId="40" borderId="0" applyNumberFormat="0" applyBorder="0" applyAlignment="0" applyProtection="0">
      <alignment vertical="center"/>
    </xf>
    <xf numFmtId="0" fontId="196" fillId="41" borderId="0" applyNumberFormat="0" applyBorder="0" applyAlignment="0" applyProtection="0">
      <alignment vertical="center"/>
    </xf>
    <xf numFmtId="0" fontId="196" fillId="42" borderId="0" applyNumberFormat="0" applyBorder="0" applyAlignment="0" applyProtection="0">
      <alignment vertical="center"/>
    </xf>
    <xf numFmtId="0" fontId="193" fillId="43" borderId="0" applyNumberFormat="0" applyBorder="0" applyAlignment="0" applyProtection="0">
      <alignment vertical="center"/>
    </xf>
    <xf numFmtId="0" fontId="7" fillId="0" borderId="0"/>
    <xf numFmtId="0" fontId="193" fillId="44" borderId="0" applyNumberFormat="0" applyBorder="0" applyAlignment="0" applyProtection="0">
      <alignment vertical="center"/>
    </xf>
    <xf numFmtId="0" fontId="196" fillId="45" borderId="0" applyNumberFormat="0" applyBorder="0" applyAlignment="0" applyProtection="0">
      <alignment vertical="center"/>
    </xf>
    <xf numFmtId="178" fontId="92" fillId="0" borderId="0"/>
    <xf numFmtId="0" fontId="193" fillId="46" borderId="0" applyNumberFormat="0" applyBorder="0" applyAlignment="0" applyProtection="0">
      <alignment vertical="center"/>
    </xf>
    <xf numFmtId="0" fontId="196" fillId="47" borderId="0" applyNumberFormat="0" applyBorder="0" applyAlignment="0" applyProtection="0">
      <alignment vertical="center"/>
    </xf>
    <xf numFmtId="0" fontId="196" fillId="48" borderId="0" applyNumberFormat="0" applyBorder="0" applyAlignment="0" applyProtection="0">
      <alignment vertical="center"/>
    </xf>
    <xf numFmtId="0" fontId="193" fillId="49" borderId="0" applyNumberFormat="0" applyBorder="0" applyAlignment="0" applyProtection="0">
      <alignment vertical="center"/>
    </xf>
    <xf numFmtId="178" fontId="0" fillId="0" borderId="0">
      <alignment vertical="center"/>
    </xf>
    <xf numFmtId="0" fontId="7" fillId="0" borderId="0"/>
    <xf numFmtId="0" fontId="196" fillId="50" borderId="0" applyNumberFormat="0" applyBorder="0" applyAlignment="0" applyProtection="0">
      <alignment vertical="center"/>
    </xf>
    <xf numFmtId="0" fontId="7" fillId="0" borderId="0" applyProtection="0">
      <alignment vertical="center"/>
    </xf>
    <xf numFmtId="0" fontId="198" fillId="0" borderId="0"/>
    <xf numFmtId="0" fontId="7" fillId="0" borderId="0"/>
    <xf numFmtId="0" fontId="41" fillId="0" borderId="0"/>
    <xf numFmtId="0" fontId="3" fillId="0" borderId="0">
      <alignment vertical="center"/>
    </xf>
    <xf numFmtId="0" fontId="7" fillId="0" borderId="0"/>
    <xf numFmtId="0" fontId="7" fillId="0" borderId="0"/>
    <xf numFmtId="0" fontId="212" fillId="0" borderId="0"/>
    <xf numFmtId="0" fontId="109" fillId="0" borderId="0"/>
    <xf numFmtId="0" fontId="213" fillId="0" borderId="0"/>
    <xf numFmtId="0" fontId="214" fillId="0" borderId="0"/>
    <xf numFmtId="0" fontId="7" fillId="0" borderId="0">
      <alignment vertical="center"/>
    </xf>
    <xf numFmtId="0" fontId="7" fillId="0" borderId="0">
      <alignment vertical="center"/>
    </xf>
    <xf numFmtId="0" fontId="7" fillId="0" borderId="0"/>
    <xf numFmtId="0" fontId="215" fillId="0" borderId="0"/>
    <xf numFmtId="0" fontId="7" fillId="0" borderId="0">
      <alignment vertical="center"/>
    </xf>
    <xf numFmtId="0" fontId="216" fillId="0" borderId="0" applyNumberFormat="0" applyFill="0" applyBorder="0" applyAlignment="0" applyProtection="0"/>
    <xf numFmtId="0" fontId="7" fillId="0" borderId="0">
      <alignment vertical="center"/>
    </xf>
    <xf numFmtId="0" fontId="131" fillId="0" borderId="0"/>
    <xf numFmtId="43" fontId="7" fillId="0" borderId="0" applyFont="0" applyFill="0" applyBorder="0" applyAlignment="0" applyProtection="0">
      <alignment vertical="center"/>
    </xf>
    <xf numFmtId="0" fontId="109" fillId="0" borderId="0"/>
    <xf numFmtId="0" fontId="7" fillId="0" borderId="0" applyBorder="0">
      <alignment vertical="center"/>
    </xf>
    <xf numFmtId="0" fontId="175" fillId="0" borderId="0">
      <alignment vertical="center"/>
    </xf>
    <xf numFmtId="0" fontId="217" fillId="51" borderId="64" applyNumberFormat="0" applyFont="0" applyAlignment="0" applyProtection="0"/>
    <xf numFmtId="0" fontId="66" fillId="51" borderId="0" applyNumberFormat="0" applyBorder="0" applyAlignment="0" applyProtection="0"/>
    <xf numFmtId="0" fontId="7" fillId="0" borderId="0"/>
    <xf numFmtId="0" fontId="3" fillId="0" borderId="0">
      <alignment vertical="center"/>
    </xf>
    <xf numFmtId="0" fontId="3" fillId="0" borderId="0">
      <alignment vertical="center"/>
    </xf>
    <xf numFmtId="0" fontId="3" fillId="0" borderId="0">
      <alignment vertical="center"/>
    </xf>
    <xf numFmtId="0" fontId="7" fillId="0" borderId="0"/>
    <xf numFmtId="0" fontId="213" fillId="0" borderId="0"/>
    <xf numFmtId="0" fontId="218" fillId="0" borderId="0"/>
    <xf numFmtId="0" fontId="219" fillId="0" borderId="0"/>
    <xf numFmtId="0" fontId="220" fillId="0" borderId="0">
      <alignment vertical="center"/>
    </xf>
    <xf numFmtId="0" fontId="221" fillId="0" borderId="0"/>
    <xf numFmtId="0" fontId="7" fillId="0" borderId="0">
      <alignment vertical="center"/>
    </xf>
    <xf numFmtId="0" fontId="3" fillId="0" borderId="0">
      <alignment vertical="center"/>
    </xf>
    <xf numFmtId="183" fontId="7" fillId="0" borderId="0" applyBorder="0">
      <alignment vertical="center"/>
    </xf>
    <xf numFmtId="183" fontId="222" fillId="0" borderId="0" applyNumberFormat="0" applyFill="0" applyBorder="0" applyAlignment="0" applyProtection="0">
      <alignment vertical="top"/>
      <protection locked="0"/>
    </xf>
    <xf numFmtId="0" fontId="218" fillId="0" borderId="0"/>
    <xf numFmtId="0" fontId="3" fillId="0" borderId="0"/>
    <xf numFmtId="183" fontId="3" fillId="0" borderId="0"/>
    <xf numFmtId="0" fontId="7" fillId="0" borderId="0">
      <alignment vertical="center"/>
    </xf>
    <xf numFmtId="0" fontId="131" fillId="0" borderId="0"/>
    <xf numFmtId="0" fontId="109" fillId="0" borderId="0"/>
    <xf numFmtId="0" fontId="131" fillId="0" borderId="0"/>
    <xf numFmtId="0" fontId="223" fillId="52"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xf numFmtId="0" fontId="7" fillId="0" borderId="0"/>
    <xf numFmtId="0" fontId="215" fillId="0" borderId="0">
      <alignment vertical="center"/>
    </xf>
    <xf numFmtId="0" fontId="212" fillId="0" borderId="0"/>
    <xf numFmtId="0" fontId="90" fillId="0" borderId="0"/>
    <xf numFmtId="0" fontId="3" fillId="0" borderId="0">
      <alignment vertical="center"/>
    </xf>
    <xf numFmtId="0" fontId="7" fillId="0" borderId="0">
      <alignment vertical="center"/>
    </xf>
    <xf numFmtId="0" fontId="224" fillId="0" borderId="0"/>
    <xf numFmtId="0" fontId="204" fillId="0" borderId="0"/>
    <xf numFmtId="0" fontId="7" fillId="0" borderId="0"/>
    <xf numFmtId="184" fontId="7" fillId="0" borderId="0">
      <alignment vertical="center"/>
    </xf>
    <xf numFmtId="184" fontId="7" fillId="0" borderId="0"/>
    <xf numFmtId="184" fontId="7" fillId="0" borderId="0"/>
    <xf numFmtId="0" fontId="0" fillId="0" borderId="0">
      <alignment vertical="center"/>
    </xf>
  </cellStyleXfs>
  <cellXfs count="787">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6" fillId="6" borderId="5" xfId="0" applyFont="1" applyFill="1" applyBorder="1" applyAlignment="1">
      <alignment horizontal="left" vertical="top" wrapText="1"/>
    </xf>
    <xf numFmtId="0" fontId="4" fillId="5" borderId="4" xfId="0" applyFont="1" applyFill="1" applyBorder="1" applyAlignment="1">
      <alignment horizontal="center" vertical="center" wrapText="1"/>
    </xf>
    <xf numFmtId="0" fontId="6" fillId="6" borderId="5" xfId="0" applyFont="1" applyFill="1" applyBorder="1" applyAlignment="1">
      <alignment horizontal="left" vertical="center" wrapText="1"/>
    </xf>
    <xf numFmtId="0" fontId="6" fillId="6" borderId="5" xfId="0" applyFont="1" applyFill="1" applyBorder="1" applyAlignment="1">
      <alignment horizontal="left" vertical="top"/>
    </xf>
    <xf numFmtId="0" fontId="4" fillId="3" borderId="4" xfId="0" applyFont="1" applyFill="1" applyBorder="1" applyAlignment="1">
      <alignment horizontal="center" vertical="center" wrapText="1"/>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2" fillId="4"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9" fillId="0" borderId="0" xfId="12" applyFont="1">
      <alignment vertical="center"/>
    </xf>
    <xf numFmtId="0" fontId="3" fillId="7" borderId="4"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1" fillId="0" borderId="0" xfId="0" applyFont="1" applyFill="1" applyBorder="1" applyAlignment="1">
      <alignment vertical="center" wrapText="1"/>
    </xf>
    <xf numFmtId="14" fontId="11" fillId="0" borderId="0" xfId="0" applyNumberFormat="1" applyFont="1" applyFill="1" applyBorder="1" applyAlignment="1">
      <alignment vertical="center" wrapText="1"/>
    </xf>
    <xf numFmtId="0" fontId="10" fillId="7" borderId="6"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7" fillId="8" borderId="5" xfId="0" applyFont="1" applyFill="1" applyBorder="1" applyAlignment="1">
      <alignment horizontal="center" vertical="center"/>
    </xf>
    <xf numFmtId="0" fontId="12" fillId="0" borderId="0" xfId="0" applyFont="1" applyFill="1" applyBorder="1" applyAlignment="1">
      <alignment vertical="center"/>
    </xf>
    <xf numFmtId="0" fontId="13" fillId="9" borderId="5" xfId="0" applyNumberFormat="1" applyFont="1" applyFill="1" applyBorder="1" applyAlignment="1">
      <alignment horizontal="center" vertical="center"/>
    </xf>
    <xf numFmtId="0" fontId="14" fillId="0" borderId="0" xfId="12" applyFont="1">
      <alignment vertical="center"/>
    </xf>
    <xf numFmtId="0" fontId="15" fillId="5" borderId="5" xfId="12" applyNumberFormat="1" applyFont="1" applyFill="1" applyBorder="1" applyAlignment="1">
      <alignment horizontal="center" vertical="center" wrapText="1"/>
    </xf>
    <xf numFmtId="0" fontId="16" fillId="5" borderId="5" xfId="0" applyNumberFormat="1" applyFont="1" applyFill="1" applyBorder="1" applyAlignment="1">
      <alignment horizontal="center" vertical="center" wrapText="1"/>
    </xf>
    <xf numFmtId="0" fontId="17" fillId="5" borderId="5" xfId="0" applyNumberFormat="1" applyFont="1" applyFill="1" applyBorder="1" applyAlignment="1">
      <alignment vertical="center"/>
    </xf>
    <xf numFmtId="0" fontId="17" fillId="5" borderId="8" xfId="0" applyNumberFormat="1" applyFont="1" applyFill="1" applyBorder="1" applyAlignment="1">
      <alignment horizontal="center" vertical="center"/>
    </xf>
    <xf numFmtId="0" fontId="17" fillId="5" borderId="9" xfId="0" applyNumberFormat="1" applyFont="1" applyFill="1" applyBorder="1" applyAlignment="1">
      <alignment horizontal="center" vertical="center"/>
    </xf>
    <xf numFmtId="0" fontId="17" fillId="5" borderId="10" xfId="0" applyNumberFormat="1" applyFont="1" applyFill="1" applyBorder="1" applyAlignment="1">
      <alignment horizontal="center" vertical="center"/>
    </xf>
    <xf numFmtId="0" fontId="17" fillId="5" borderId="5" xfId="0" applyNumberFormat="1" applyFont="1" applyFill="1" applyBorder="1" applyAlignment="1">
      <alignment horizontal="center" vertical="center"/>
    </xf>
    <xf numFmtId="0" fontId="18" fillId="5" borderId="11" xfId="0" applyNumberFormat="1" applyFont="1" applyFill="1" applyBorder="1" applyAlignment="1">
      <alignment horizontal="center" vertical="center"/>
    </xf>
    <xf numFmtId="0" fontId="19" fillId="5" borderId="11" xfId="0" applyNumberFormat="1" applyFont="1" applyFill="1" applyBorder="1" applyAlignment="1">
      <alignment horizontal="center" vertical="center"/>
    </xf>
    <xf numFmtId="0" fontId="20" fillId="5" borderId="11" xfId="0" applyNumberFormat="1" applyFont="1" applyFill="1" applyBorder="1" applyAlignment="1">
      <alignment horizontal="center" vertical="center"/>
    </xf>
    <xf numFmtId="0" fontId="21" fillId="5" borderId="5" xfId="0" applyFont="1" applyFill="1" applyBorder="1" applyAlignment="1">
      <alignment horizontal="center" vertical="center" wrapText="1"/>
    </xf>
    <xf numFmtId="185" fontId="19" fillId="5" borderId="5" xfId="0" applyNumberFormat="1" applyFont="1" applyFill="1" applyBorder="1" applyAlignment="1">
      <alignment horizontal="center" vertical="center"/>
    </xf>
    <xf numFmtId="0" fontId="19" fillId="5" borderId="5" xfId="0" applyFont="1" applyFill="1" applyBorder="1" applyAlignment="1">
      <alignment horizontal="center" vertical="center"/>
    </xf>
    <xf numFmtId="186" fontId="21" fillId="5" borderId="5" xfId="0" applyNumberFormat="1" applyFont="1" applyFill="1" applyBorder="1" applyAlignment="1">
      <alignment horizontal="center" vertical="center"/>
    </xf>
    <xf numFmtId="0" fontId="22" fillId="9" borderId="5" xfId="0" applyFont="1" applyFill="1" applyBorder="1" applyAlignment="1">
      <alignment horizontal="center"/>
    </xf>
    <xf numFmtId="0" fontId="23" fillId="9" borderId="5" xfId="0" applyFont="1" applyFill="1" applyBorder="1" applyAlignment="1">
      <alignment horizontal="center"/>
    </xf>
    <xf numFmtId="0" fontId="24" fillId="5" borderId="5" xfId="0" applyFont="1" applyFill="1" applyBorder="1" applyAlignment="1">
      <alignment horizontal="center" vertical="center"/>
    </xf>
    <xf numFmtId="187" fontId="16" fillId="5" borderId="5" xfId="29" applyNumberFormat="1" applyFont="1" applyFill="1" applyBorder="1" applyAlignment="1">
      <alignment horizontal="center" vertical="center"/>
    </xf>
    <xf numFmtId="188" fontId="25" fillId="10" borderId="5" xfId="29" applyNumberFormat="1" applyFont="1" applyFill="1" applyBorder="1" applyAlignment="1">
      <alignment horizontal="center" vertical="center" wrapText="1"/>
    </xf>
    <xf numFmtId="0" fontId="26" fillId="11" borderId="5" xfId="0" applyFont="1" applyFill="1" applyBorder="1" applyAlignment="1">
      <alignment horizontal="center" vertical="center"/>
    </xf>
    <xf numFmtId="188" fontId="25" fillId="10" borderId="0" xfId="29" applyNumberFormat="1" applyFont="1" applyFill="1" applyAlignment="1">
      <alignment horizontal="center" vertical="center" wrapText="1"/>
    </xf>
    <xf numFmtId="0" fontId="26" fillId="11" borderId="0" xfId="0" applyFont="1" applyFill="1" applyAlignment="1">
      <alignment horizontal="center" vertical="center"/>
    </xf>
    <xf numFmtId="0" fontId="27" fillId="9" borderId="5" xfId="0" applyFont="1" applyFill="1" applyBorder="1" applyAlignment="1">
      <alignment horizontal="center"/>
    </xf>
    <xf numFmtId="0" fontId="28" fillId="5" borderId="5" xfId="0" applyFont="1" applyFill="1" applyBorder="1" applyAlignment="1">
      <alignment horizontal="center"/>
    </xf>
    <xf numFmtId="0" fontId="24" fillId="5" borderId="5" xfId="0" applyFont="1" applyFill="1" applyBorder="1" applyAlignment="1">
      <alignment horizontal="center"/>
    </xf>
    <xf numFmtId="0" fontId="29" fillId="5" borderId="5" xfId="0" applyFont="1" applyFill="1" applyBorder="1" applyAlignment="1">
      <alignment horizontal="center" vertical="center"/>
    </xf>
    <xf numFmtId="189" fontId="26" fillId="0" borderId="5" xfId="0" applyNumberFormat="1" applyFont="1" applyFill="1" applyBorder="1" applyAlignment="1">
      <alignment horizontal="center" vertical="center"/>
    </xf>
    <xf numFmtId="0" fontId="26" fillId="0" borderId="5" xfId="0" applyFont="1" applyFill="1" applyBorder="1" applyAlignment="1">
      <alignment horizontal="center" vertical="center"/>
    </xf>
    <xf numFmtId="0" fontId="7" fillId="0" borderId="5" xfId="0" applyFont="1" applyFill="1" applyBorder="1" applyAlignment="1">
      <alignment horizontal="center" vertical="center"/>
    </xf>
    <xf numFmtId="0" fontId="30" fillId="9" borderId="5" xfId="0" applyFont="1" applyFill="1" applyBorder="1" applyAlignment="1">
      <alignment horizontal="center" vertical="center"/>
    </xf>
    <xf numFmtId="0" fontId="31" fillId="9" borderId="5" xfId="0" applyFont="1" applyFill="1" applyBorder="1" applyAlignment="1">
      <alignment horizontal="center" vertical="center"/>
    </xf>
    <xf numFmtId="0" fontId="32" fillId="5" borderId="5" xfId="0" applyFont="1" applyFill="1" applyBorder="1" applyAlignment="1">
      <alignment horizontal="center" vertical="center" wrapText="1"/>
    </xf>
    <xf numFmtId="187" fontId="32" fillId="5" borderId="5" xfId="29" applyNumberFormat="1" applyFont="1" applyFill="1" applyBorder="1" applyAlignment="1">
      <alignment horizontal="center" vertical="center"/>
    </xf>
    <xf numFmtId="0" fontId="16" fillId="5" borderId="5" xfId="0" applyFont="1" applyFill="1" applyBorder="1" applyAlignment="1">
      <alignment horizontal="center" vertical="center" wrapText="1"/>
    </xf>
    <xf numFmtId="0" fontId="26" fillId="0" borderId="5" xfId="0" applyFont="1" applyBorder="1" applyAlignment="1">
      <alignment horizontal="center" vertical="center"/>
    </xf>
    <xf numFmtId="0" fontId="33" fillId="5" borderId="5" xfId="0" applyFont="1" applyFill="1" applyBorder="1" applyAlignment="1">
      <alignment horizontal="center" vertical="center"/>
    </xf>
    <xf numFmtId="0" fontId="34" fillId="5" borderId="12" xfId="0" applyFont="1" applyFill="1" applyBorder="1" applyAlignment="1">
      <alignment horizontal="right" vertical="center"/>
    </xf>
    <xf numFmtId="0" fontId="34" fillId="5" borderId="0" xfId="0" applyFont="1" applyFill="1" applyBorder="1">
      <alignment vertical="center"/>
    </xf>
    <xf numFmtId="0" fontId="35" fillId="5" borderId="0" xfId="0" applyFont="1" applyFill="1" applyBorder="1">
      <alignment vertical="center"/>
    </xf>
    <xf numFmtId="0" fontId="36" fillId="5" borderId="12" xfId="0" applyFont="1" applyFill="1" applyBorder="1">
      <alignment vertical="center"/>
    </xf>
    <xf numFmtId="0" fontId="35" fillId="5" borderId="0" xfId="0" applyFont="1" applyFill="1">
      <alignment vertical="center"/>
    </xf>
    <xf numFmtId="0" fontId="35" fillId="5" borderId="0" xfId="0" applyFont="1" applyFill="1" applyAlignment="1"/>
    <xf numFmtId="0" fontId="37" fillId="5" borderId="0" xfId="0" applyFont="1" applyFill="1" applyAlignment="1"/>
    <xf numFmtId="0" fontId="34" fillId="5" borderId="0" xfId="0" applyFont="1" applyFill="1">
      <alignment vertical="center"/>
    </xf>
    <xf numFmtId="0" fontId="35" fillId="5" borderId="12" xfId="0" applyFont="1" applyFill="1" applyBorder="1" applyAlignment="1">
      <alignment horizontal="right" vertical="center"/>
    </xf>
    <xf numFmtId="0" fontId="36" fillId="5" borderId="13" xfId="0" applyFont="1" applyFill="1" applyBorder="1" applyAlignment="1">
      <alignment horizontal="right" vertical="center"/>
    </xf>
    <xf numFmtId="0" fontId="38" fillId="5" borderId="14" xfId="0" applyFont="1" applyFill="1" applyBorder="1" applyAlignment="1">
      <alignment horizontal="center" vertical="center"/>
    </xf>
    <xf numFmtId="187" fontId="39" fillId="12" borderId="5" xfId="29" applyNumberFormat="1" applyFont="1" applyFill="1" applyBorder="1" applyAlignment="1">
      <alignment horizontal="center" vertical="center"/>
    </xf>
    <xf numFmtId="177" fontId="36" fillId="0" borderId="5" xfId="29" applyNumberFormat="1" applyFont="1" applyFill="1" applyBorder="1" applyAlignment="1">
      <alignment horizontal="center" vertical="center" wrapText="1"/>
    </xf>
    <xf numFmtId="177" fontId="36" fillId="0" borderId="0" xfId="29" applyNumberFormat="1" applyFont="1" applyFill="1" applyAlignment="1">
      <alignment horizontal="center" vertical="center" wrapText="1"/>
    </xf>
    <xf numFmtId="0" fontId="26" fillId="0" borderId="7"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5" xfId="0" applyFont="1" applyFill="1" applyBorder="1" applyAlignment="1">
      <alignment vertical="center"/>
    </xf>
    <xf numFmtId="0" fontId="40" fillId="5" borderId="5" xfId="0" applyFont="1" applyFill="1" applyBorder="1" applyAlignment="1">
      <alignment horizontal="center" vertical="center"/>
    </xf>
    <xf numFmtId="14" fontId="35" fillId="11" borderId="5" xfId="0" applyNumberFormat="1" applyFont="1" applyFill="1" applyBorder="1" applyAlignment="1">
      <alignment horizontal="center" vertical="center" wrapText="1"/>
    </xf>
    <xf numFmtId="0" fontId="35" fillId="5" borderId="15" xfId="0" applyFont="1" applyFill="1" applyBorder="1">
      <alignment vertical="center"/>
    </xf>
    <xf numFmtId="0" fontId="35" fillId="5" borderId="16" xfId="0" applyFont="1" applyFill="1" applyBorder="1" applyAlignment="1">
      <alignment vertical="center"/>
    </xf>
    <xf numFmtId="0" fontId="35" fillId="5" borderId="17" xfId="0" applyFont="1" applyFill="1" applyBorder="1" applyAlignment="1">
      <alignment vertical="center"/>
    </xf>
    <xf numFmtId="0" fontId="35" fillId="5" borderId="17" xfId="0" applyFont="1" applyFill="1" applyBorder="1">
      <alignment vertical="center"/>
    </xf>
    <xf numFmtId="0" fontId="37" fillId="5" borderId="0" xfId="0" applyFont="1" applyFill="1" applyBorder="1" applyAlignment="1"/>
    <xf numFmtId="0" fontId="37" fillId="5" borderId="17" xfId="0" applyFont="1" applyFill="1" applyBorder="1" applyAlignment="1"/>
    <xf numFmtId="0" fontId="36" fillId="5" borderId="14" xfId="0" applyFont="1" applyFill="1" applyBorder="1">
      <alignment vertical="center"/>
    </xf>
    <xf numFmtId="0" fontId="36" fillId="5" borderId="18" xfId="0" applyFont="1" applyFill="1" applyBorder="1">
      <alignment vertical="center"/>
    </xf>
    <xf numFmtId="0" fontId="23" fillId="13" borderId="5" xfId="0" applyFont="1" applyFill="1" applyBorder="1" applyAlignment="1">
      <alignment horizontal="center" vertical="center"/>
    </xf>
    <xf numFmtId="0" fontId="32" fillId="5" borderId="5" xfId="0" applyFont="1" applyFill="1" applyBorder="1" applyAlignment="1">
      <alignment horizontal="center" vertical="center"/>
    </xf>
    <xf numFmtId="0" fontId="41" fillId="5" borderId="5" xfId="0" applyFont="1" applyFill="1" applyBorder="1" applyAlignment="1">
      <alignment horizontal="center" vertical="center" wrapText="1"/>
    </xf>
    <xf numFmtId="0" fontId="16" fillId="5" borderId="11" xfId="98" applyFont="1" applyFill="1" applyBorder="1" applyAlignment="1">
      <alignment horizontal="center" vertical="center"/>
    </xf>
    <xf numFmtId="0" fontId="16" fillId="5" borderId="11" xfId="98" applyNumberFormat="1" applyFont="1" applyFill="1" applyBorder="1" applyAlignment="1">
      <alignment horizontal="center" vertical="center"/>
    </xf>
    <xf numFmtId="0" fontId="16" fillId="5" borderId="13" xfId="98" applyNumberFormat="1" applyFont="1" applyFill="1" applyBorder="1" applyAlignment="1">
      <alignment horizontal="center" vertical="center"/>
    </xf>
    <xf numFmtId="0" fontId="16" fillId="5" borderId="5" xfId="98" applyNumberFormat="1" applyFont="1" applyFill="1" applyBorder="1" applyAlignment="1">
      <alignment horizontal="center" vertical="center"/>
    </xf>
    <xf numFmtId="0" fontId="16" fillId="5" borderId="5" xfId="98" applyFont="1" applyFill="1" applyBorder="1" applyAlignment="1">
      <alignment horizontal="center" vertical="center"/>
    </xf>
    <xf numFmtId="0" fontId="42" fillId="5" borderId="5" xfId="0" applyFont="1" applyFill="1" applyBorder="1" applyAlignment="1">
      <alignment horizontal="center" vertical="center"/>
    </xf>
    <xf numFmtId="0" fontId="42" fillId="5" borderId="8" xfId="0" applyFont="1" applyFill="1" applyBorder="1" applyAlignment="1">
      <alignment horizontal="center" vertical="center"/>
    </xf>
    <xf numFmtId="0" fontId="42" fillId="5" borderId="5" xfId="98" applyFont="1" applyFill="1" applyBorder="1" applyAlignment="1">
      <alignment horizontal="center" vertical="center"/>
    </xf>
    <xf numFmtId="0" fontId="43" fillId="5" borderId="5" xfId="0" applyFont="1" applyFill="1" applyBorder="1" applyAlignment="1">
      <alignment horizontal="center" vertical="center"/>
    </xf>
    <xf numFmtId="0" fontId="16" fillId="5" borderId="5" xfId="0" applyFont="1" applyFill="1" applyBorder="1" applyAlignment="1">
      <alignment horizontal="center" vertical="center"/>
    </xf>
    <xf numFmtId="0" fontId="16" fillId="5" borderId="5" xfId="99" applyFont="1" applyFill="1" applyBorder="1" applyAlignment="1">
      <alignment horizontal="center" vertical="center"/>
    </xf>
    <xf numFmtId="190" fontId="16" fillId="5" borderId="5" xfId="0" applyNumberFormat="1" applyFont="1" applyFill="1" applyBorder="1" applyAlignment="1">
      <alignment horizontal="center" vertical="center"/>
    </xf>
    <xf numFmtId="190" fontId="16" fillId="5" borderId="5" xfId="99" applyNumberFormat="1" applyFont="1" applyFill="1" applyBorder="1" applyAlignment="1">
      <alignment horizontal="center" vertical="center"/>
    </xf>
    <xf numFmtId="0" fontId="16" fillId="5" borderId="5" xfId="0" applyNumberFormat="1" applyFont="1" applyFill="1" applyBorder="1" applyAlignment="1">
      <alignment horizontal="center" vertical="center"/>
    </xf>
    <xf numFmtId="0" fontId="44" fillId="9" borderId="5" xfId="0" applyFont="1" applyFill="1" applyBorder="1" applyAlignment="1">
      <alignment horizontal="center" vertical="center"/>
    </xf>
    <xf numFmtId="0" fontId="45" fillId="9" borderId="5" xfId="0" applyFont="1" applyFill="1" applyBorder="1" applyAlignment="1">
      <alignment horizontal="center" vertical="center"/>
    </xf>
    <xf numFmtId="0" fontId="46" fillId="0" borderId="0" xfId="12" applyFont="1" applyFill="1">
      <alignment vertical="center"/>
    </xf>
    <xf numFmtId="0" fontId="29" fillId="9" borderId="5" xfId="0" applyFont="1" applyFill="1" applyBorder="1" applyAlignment="1">
      <alignment horizontal="center" vertical="center"/>
    </xf>
    <xf numFmtId="0" fontId="47" fillId="0" borderId="0" xfId="0" applyFont="1" applyFill="1" applyBorder="1" applyAlignment="1">
      <alignment vertical="center"/>
    </xf>
    <xf numFmtId="0" fontId="21" fillId="5" borderId="8" xfId="0" applyFont="1" applyFill="1" applyBorder="1" applyAlignment="1">
      <alignment horizontal="center" vertical="center"/>
    </xf>
    <xf numFmtId="0" fontId="21" fillId="5" borderId="9" xfId="0" applyFont="1" applyFill="1" applyBorder="1" applyAlignment="1">
      <alignment horizontal="center" vertical="center"/>
    </xf>
    <xf numFmtId="0" fontId="21" fillId="5" borderId="10" xfId="0" applyFont="1" applyFill="1" applyBorder="1" applyAlignment="1">
      <alignment horizontal="center" vertical="center"/>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xf>
    <xf numFmtId="0" fontId="19" fillId="5" borderId="10" xfId="0" applyFont="1" applyFill="1" applyBorder="1" applyAlignment="1">
      <alignment horizontal="center" vertical="center"/>
    </xf>
    <xf numFmtId="0" fontId="48" fillId="5" borderId="5" xfId="0" applyNumberFormat="1" applyFont="1" applyFill="1" applyBorder="1" applyAlignment="1">
      <alignment horizontal="center" vertical="center"/>
    </xf>
    <xf numFmtId="0" fontId="49" fillId="11" borderId="0" xfId="0" applyFont="1" applyFill="1" applyBorder="1" applyAlignment="1">
      <alignment vertical="center"/>
    </xf>
    <xf numFmtId="0" fontId="50" fillId="11" borderId="0" xfId="0" applyFont="1" applyFill="1" applyBorder="1" applyAlignment="1">
      <alignment vertical="center"/>
    </xf>
    <xf numFmtId="0" fontId="46" fillId="0" borderId="0" xfId="12" applyNumberFormat="1" applyFont="1" applyFill="1">
      <alignment vertical="center"/>
    </xf>
    <xf numFmtId="0" fontId="51" fillId="5" borderId="5" xfId="0" applyNumberFormat="1" applyFont="1" applyFill="1" applyBorder="1" applyAlignment="1">
      <alignment horizontal="center" vertical="center" wrapText="1"/>
    </xf>
    <xf numFmtId="0" fontId="47" fillId="0" borderId="0" xfId="0" applyNumberFormat="1" applyFont="1" applyFill="1" applyBorder="1" applyAlignment="1">
      <alignment vertical="center"/>
    </xf>
    <xf numFmtId="184" fontId="52" fillId="5" borderId="5" xfId="124" applyNumberFormat="1" applyFont="1" applyFill="1" applyBorder="1" applyAlignment="1" applyProtection="1">
      <alignment horizontal="center" vertical="center"/>
      <protection locked="0"/>
    </xf>
    <xf numFmtId="0" fontId="21" fillId="5" borderId="19" xfId="0" applyFont="1" applyFill="1" applyBorder="1" applyAlignment="1">
      <alignment horizontal="center" vertical="center" wrapText="1"/>
    </xf>
    <xf numFmtId="49" fontId="53" fillId="5" borderId="5" xfId="125" applyNumberFormat="1" applyFont="1" applyFill="1" applyBorder="1" applyAlignment="1">
      <alignment horizontal="center" vertical="center"/>
    </xf>
    <xf numFmtId="186" fontId="21" fillId="5" borderId="5" xfId="0" applyNumberFormat="1" applyFont="1" applyFill="1" applyBorder="1" applyAlignment="1">
      <alignment horizontal="center" vertical="center" wrapText="1"/>
    </xf>
    <xf numFmtId="0" fontId="54" fillId="5" borderId="5" xfId="0" applyFont="1" applyFill="1" applyBorder="1" applyAlignment="1">
      <alignment horizontal="center" vertical="center" wrapText="1"/>
    </xf>
    <xf numFmtId="191" fontId="49" fillId="11" borderId="5" xfId="0" applyNumberFormat="1" applyFont="1" applyFill="1" applyBorder="1" applyAlignment="1" applyProtection="1">
      <alignment horizontal="center" vertical="center"/>
      <protection locked="0"/>
    </xf>
    <xf numFmtId="0" fontId="49" fillId="11" borderId="5" xfId="0" applyFont="1" applyFill="1" applyBorder="1" applyAlignment="1" applyProtection="1">
      <alignment horizontal="left" vertical="center"/>
      <protection locked="0"/>
    </xf>
    <xf numFmtId="0" fontId="49" fillId="11" borderId="5" xfId="0" applyFont="1" applyFill="1" applyBorder="1" applyAlignment="1" applyProtection="1">
      <alignment horizontal="center" vertical="center"/>
      <protection locked="0"/>
    </xf>
    <xf numFmtId="192" fontId="49" fillId="11" borderId="5" xfId="0" applyNumberFormat="1" applyFont="1" applyFill="1" applyBorder="1" applyAlignment="1">
      <alignment horizontal="center" vertical="center"/>
    </xf>
    <xf numFmtId="0" fontId="49" fillId="11" borderId="5" xfId="0" applyFont="1" applyFill="1" applyBorder="1" applyAlignment="1" applyProtection="1">
      <alignment horizontal="left" vertical="center" wrapText="1"/>
      <protection locked="0"/>
    </xf>
    <xf numFmtId="0" fontId="49" fillId="11" borderId="5" xfId="0" applyFont="1" applyFill="1" applyBorder="1" applyAlignment="1" applyProtection="1">
      <alignment horizontal="center" vertical="center" wrapText="1"/>
      <protection locked="0"/>
    </xf>
    <xf numFmtId="184" fontId="52" fillId="5" borderId="8" xfId="126" applyNumberFormat="1" applyFont="1" applyFill="1" applyBorder="1" applyAlignment="1">
      <alignment horizontal="center" vertical="center"/>
    </xf>
    <xf numFmtId="184" fontId="52" fillId="5" borderId="9" xfId="126" applyNumberFormat="1" applyFont="1" applyFill="1" applyBorder="1" applyAlignment="1">
      <alignment horizontal="center" vertical="center"/>
    </xf>
    <xf numFmtId="184" fontId="52" fillId="5" borderId="10" xfId="126" applyNumberFormat="1" applyFont="1" applyFill="1" applyBorder="1" applyAlignment="1">
      <alignment horizontal="center" vertical="center"/>
    </xf>
    <xf numFmtId="191" fontId="49" fillId="11" borderId="0" xfId="0" applyNumberFormat="1" applyFont="1" applyFill="1" applyBorder="1" applyAlignment="1" applyProtection="1">
      <alignment vertical="center"/>
      <protection locked="0"/>
    </xf>
    <xf numFmtId="0" fontId="49" fillId="11" borderId="0" xfId="0" applyFont="1" applyFill="1" applyBorder="1" applyAlignment="1" applyProtection="1">
      <alignment horizontal="left" vertical="center"/>
      <protection locked="0"/>
    </xf>
    <xf numFmtId="0" fontId="49" fillId="11" borderId="0" xfId="0" applyFont="1" applyFill="1" applyBorder="1" applyAlignment="1" applyProtection="1">
      <alignment horizontal="center" vertical="center"/>
      <protection locked="0"/>
    </xf>
    <xf numFmtId="191" fontId="55" fillId="5" borderId="0" xfId="0" applyNumberFormat="1" applyFont="1" applyFill="1" applyBorder="1" applyAlignment="1" applyProtection="1">
      <alignment horizontal="left" vertical="top" wrapText="1"/>
      <protection locked="0"/>
    </xf>
    <xf numFmtId="191" fontId="55" fillId="5" borderId="0" xfId="0" applyNumberFormat="1" applyFont="1" applyFill="1" applyBorder="1" applyAlignment="1" applyProtection="1">
      <alignment horizontal="left" vertical="top"/>
      <protection locked="0"/>
    </xf>
    <xf numFmtId="191" fontId="56" fillId="5" borderId="0" xfId="0" applyNumberFormat="1" applyFont="1" applyFill="1" applyBorder="1" applyAlignment="1" applyProtection="1">
      <alignment horizontal="center" vertical="top"/>
      <protection locked="0"/>
    </xf>
    <xf numFmtId="0" fontId="52" fillId="11" borderId="0" xfId="0" applyFont="1" applyFill="1" applyBorder="1" applyAlignment="1">
      <alignment vertical="center"/>
    </xf>
    <xf numFmtId="0" fontId="49" fillId="11" borderId="0" xfId="0" applyFont="1" applyFill="1" applyBorder="1" applyAlignment="1">
      <alignment horizontal="center" vertical="center"/>
    </xf>
    <xf numFmtId="0" fontId="17" fillId="5" borderId="5" xfId="0" applyNumberFormat="1" applyFont="1" applyFill="1" applyBorder="1" applyAlignment="1">
      <alignment horizontal="center" vertical="center" wrapText="1"/>
    </xf>
    <xf numFmtId="0" fontId="17" fillId="5" borderId="11" xfId="0" applyNumberFormat="1" applyFont="1" applyFill="1" applyBorder="1" applyAlignment="1">
      <alignment horizontal="center" vertical="center"/>
    </xf>
    <xf numFmtId="0" fontId="54" fillId="5" borderId="19" xfId="0" applyFont="1" applyFill="1" applyBorder="1" applyAlignment="1">
      <alignment horizontal="center" vertical="center"/>
    </xf>
    <xf numFmtId="185" fontId="57" fillId="5" borderId="5" xfId="0" applyNumberFormat="1" applyFont="1" applyFill="1" applyBorder="1" applyAlignment="1">
      <alignment horizontal="center" vertical="center"/>
    </xf>
    <xf numFmtId="0" fontId="57" fillId="5" borderId="5" xfId="0" applyFont="1" applyFill="1" applyBorder="1" applyAlignment="1">
      <alignment horizontal="center" vertical="center"/>
    </xf>
    <xf numFmtId="0" fontId="21" fillId="5" borderId="5" xfId="0" applyFont="1" applyFill="1" applyBorder="1" applyAlignment="1">
      <alignment horizontal="center" vertical="center"/>
    </xf>
    <xf numFmtId="0" fontId="58" fillId="9" borderId="5" xfId="0" applyNumberFormat="1" applyFont="1" applyFill="1" applyBorder="1" applyAlignment="1">
      <alignment horizontal="center" vertical="center"/>
    </xf>
    <xf numFmtId="49" fontId="19" fillId="5" borderId="5" xfId="0" applyNumberFormat="1" applyFont="1" applyFill="1" applyBorder="1" applyAlignment="1">
      <alignment horizontal="center" vertical="center" wrapText="1"/>
    </xf>
    <xf numFmtId="0" fontId="19" fillId="5" borderId="5" xfId="0" applyFont="1" applyFill="1" applyBorder="1" applyAlignment="1">
      <alignment horizontal="center" vertical="center" wrapText="1"/>
    </xf>
    <xf numFmtId="0" fontId="59" fillId="5" borderId="5" xfId="0" applyFont="1" applyFill="1" applyBorder="1" applyAlignment="1">
      <alignment horizontal="center" vertical="center"/>
    </xf>
    <xf numFmtId="0" fontId="33" fillId="5" borderId="5" xfId="0" applyFont="1" applyFill="1" applyBorder="1" applyAlignment="1">
      <alignment horizontal="center" vertical="center" wrapText="1"/>
    </xf>
    <xf numFmtId="0" fontId="60" fillId="5" borderId="5" xfId="0" applyFont="1" applyFill="1" applyBorder="1" applyAlignment="1">
      <alignment horizontal="center" vertical="center"/>
    </xf>
    <xf numFmtId="0" fontId="47" fillId="5" borderId="5" xfId="0" applyFont="1" applyFill="1" applyBorder="1" applyAlignment="1">
      <alignment vertical="center" wrapText="1"/>
    </xf>
    <xf numFmtId="0" fontId="47" fillId="5" borderId="5" xfId="0" applyFont="1" applyFill="1" applyBorder="1" applyAlignment="1">
      <alignment vertical="center"/>
    </xf>
    <xf numFmtId="0" fontId="60" fillId="5" borderId="5" xfId="0" applyFont="1" applyFill="1" applyBorder="1" applyAlignment="1">
      <alignment horizontal="center" vertical="center" wrapText="1"/>
    </xf>
    <xf numFmtId="0" fontId="61" fillId="5" borderId="5" xfId="0" applyFont="1" applyFill="1" applyBorder="1" applyAlignment="1">
      <alignment horizontal="center" vertical="center"/>
    </xf>
    <xf numFmtId="0" fontId="47" fillId="5" borderId="5" xfId="0" applyFont="1" applyFill="1" applyBorder="1" applyAlignment="1">
      <alignment horizontal="center" vertical="center"/>
    </xf>
    <xf numFmtId="0" fontId="21" fillId="5" borderId="5" xfId="0" applyFont="1" applyFill="1" applyBorder="1" applyAlignment="1">
      <alignment vertical="center"/>
    </xf>
    <xf numFmtId="0" fontId="47" fillId="5" borderId="5" xfId="0" applyFont="1" applyFill="1" applyBorder="1" applyAlignment="1">
      <alignment horizontal="left" vertical="center" wrapText="1"/>
    </xf>
    <xf numFmtId="0" fontId="62" fillId="9" borderId="20" xfId="0" applyFont="1" applyFill="1" applyBorder="1" applyAlignment="1">
      <alignment horizontal="center" vertical="center"/>
    </xf>
    <xf numFmtId="0" fontId="62" fillId="9" borderId="21" xfId="0" applyFont="1" applyFill="1" applyBorder="1" applyAlignment="1">
      <alignment horizontal="center" vertical="center"/>
    </xf>
    <xf numFmtId="0" fontId="7" fillId="5" borderId="5"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center" vertical="center" wrapText="1"/>
    </xf>
    <xf numFmtId="0" fontId="7" fillId="5" borderId="8" xfId="0" applyFont="1" applyFill="1" applyBorder="1" applyAlignment="1">
      <alignment horizontal="center" vertical="center"/>
    </xf>
    <xf numFmtId="0" fontId="7" fillId="5" borderId="10" xfId="0" applyFont="1" applyFill="1" applyBorder="1" applyAlignment="1">
      <alignment horizontal="center" vertical="center"/>
    </xf>
    <xf numFmtId="0" fontId="7" fillId="5" borderId="8"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57" fillId="0" borderId="23" xfId="0" applyFont="1" applyFill="1" applyBorder="1" applyAlignment="1">
      <alignment horizontal="center" vertical="center"/>
    </xf>
    <xf numFmtId="0" fontId="57" fillId="0" borderId="5" xfId="0" applyFont="1" applyFill="1" applyBorder="1" applyAlignment="1">
      <alignment horizontal="center" vertical="center"/>
    </xf>
    <xf numFmtId="183" fontId="47" fillId="11" borderId="5" xfId="0" applyNumberFormat="1" applyFont="1" applyFill="1" applyBorder="1" applyAlignment="1">
      <alignment horizontal="center" vertical="center"/>
    </xf>
    <xf numFmtId="0" fontId="8" fillId="0" borderId="5" xfId="0" applyFont="1" applyFill="1" applyBorder="1" applyAlignment="1">
      <alignment horizontal="center" vertical="center"/>
    </xf>
    <xf numFmtId="0" fontId="0" fillId="0" borderId="5" xfId="0" applyBorder="1" applyAlignment="1">
      <alignment horizontal="center" vertical="center" wrapText="1"/>
    </xf>
    <xf numFmtId="194" fontId="7" fillId="0" borderId="5" xfId="0" applyNumberFormat="1" applyFont="1" applyFill="1" applyBorder="1" applyAlignment="1">
      <alignment horizontal="center" vertical="center"/>
    </xf>
    <xf numFmtId="0" fontId="0" fillId="0" borderId="0" xfId="0" applyAlignment="1">
      <alignment vertical="center" wrapText="1"/>
    </xf>
    <xf numFmtId="0" fontId="32" fillId="0" borderId="0" xfId="0" applyFont="1" applyFill="1" applyBorder="1" applyAlignment="1">
      <alignment vertical="center"/>
    </xf>
    <xf numFmtId="0" fontId="63" fillId="0" borderId="0" xfId="0" applyFont="1" applyFill="1" applyBorder="1" applyAlignment="1">
      <alignment vertical="center"/>
    </xf>
    <xf numFmtId="0" fontId="63" fillId="9" borderId="5" xfId="0" applyFont="1" applyFill="1" applyBorder="1" applyAlignment="1">
      <alignment horizontal="center" vertical="center"/>
    </xf>
    <xf numFmtId="0" fontId="64" fillId="9" borderId="5" xfId="0" applyFont="1" applyFill="1" applyBorder="1" applyAlignment="1">
      <alignment horizontal="center" vertical="center"/>
    </xf>
    <xf numFmtId="0" fontId="64" fillId="9" borderId="8" xfId="0" applyFont="1" applyFill="1" applyBorder="1" applyAlignment="1">
      <alignment horizontal="center" vertical="center"/>
    </xf>
    <xf numFmtId="0" fontId="64" fillId="9" borderId="9" xfId="0" applyFont="1" applyFill="1" applyBorder="1" applyAlignment="1">
      <alignment horizontal="center" vertical="center"/>
    </xf>
    <xf numFmtId="0" fontId="65" fillId="9" borderId="8" xfId="0" applyFont="1" applyFill="1" applyBorder="1" applyAlignment="1">
      <alignment horizontal="center" vertical="center"/>
    </xf>
    <xf numFmtId="0" fontId="65" fillId="9" borderId="9" xfId="0" applyFont="1" applyFill="1" applyBorder="1" applyAlignment="1">
      <alignment horizontal="center" vertical="center"/>
    </xf>
    <xf numFmtId="0" fontId="32" fillId="5" borderId="8" xfId="0" applyFont="1" applyFill="1" applyBorder="1" applyAlignment="1">
      <alignment horizontal="center" vertical="center"/>
    </xf>
    <xf numFmtId="0" fontId="32" fillId="5" borderId="10" xfId="0" applyFont="1" applyFill="1" applyBorder="1" applyAlignment="1">
      <alignment horizontal="center" vertical="center"/>
    </xf>
    <xf numFmtId="185" fontId="40" fillId="0" borderId="5" xfId="0" applyNumberFormat="1" applyFont="1" applyFill="1" applyBorder="1" applyAlignment="1">
      <alignment horizontal="center" vertical="center"/>
    </xf>
    <xf numFmtId="185" fontId="40" fillId="11" borderId="5" xfId="0" applyNumberFormat="1" applyFont="1" applyFill="1" applyBorder="1" applyAlignment="1">
      <alignment horizontal="center" vertical="center"/>
    </xf>
    <xf numFmtId="0" fontId="32" fillId="5" borderId="5" xfId="0" applyFont="1" applyFill="1" applyBorder="1" applyAlignment="1">
      <alignment horizontal="center"/>
    </xf>
    <xf numFmtId="0" fontId="9" fillId="0" borderId="0" xfId="12" applyFont="1" applyFill="1" applyBorder="1" applyAlignment="1">
      <alignment vertical="center"/>
    </xf>
    <xf numFmtId="0" fontId="64" fillId="9" borderId="10" xfId="0" applyFont="1" applyFill="1" applyBorder="1" applyAlignment="1">
      <alignment horizontal="center" vertical="center"/>
    </xf>
    <xf numFmtId="0" fontId="65" fillId="9" borderId="10" xfId="0" applyFont="1" applyFill="1" applyBorder="1" applyAlignment="1">
      <alignment horizontal="center" vertical="center"/>
    </xf>
    <xf numFmtId="0" fontId="66" fillId="11" borderId="0" xfId="0" applyNumberFormat="1" applyFont="1" applyFill="1" applyBorder="1" applyAlignment="1" applyProtection="1">
      <alignment vertical="center"/>
    </xf>
    <xf numFmtId="0" fontId="67" fillId="5" borderId="5" xfId="0" applyNumberFormat="1" applyFont="1" applyFill="1" applyBorder="1" applyAlignment="1" applyProtection="1">
      <alignment horizontal="center" vertical="center"/>
    </xf>
    <xf numFmtId="0" fontId="14" fillId="11" borderId="0" xfId="12" applyNumberFormat="1" applyFont="1" applyFill="1" applyBorder="1" applyAlignment="1" applyProtection="1">
      <alignment vertical="center"/>
    </xf>
    <xf numFmtId="0" fontId="68" fillId="11" borderId="11" xfId="0" applyFont="1" applyFill="1" applyBorder="1" applyAlignment="1">
      <alignment horizontal="center" vertical="center"/>
    </xf>
    <xf numFmtId="0" fontId="66" fillId="11" borderId="0" xfId="0" applyNumberFormat="1" applyFont="1" applyFill="1" applyBorder="1" applyAlignment="1" applyProtection="1">
      <alignment horizontal="center" vertical="center"/>
    </xf>
    <xf numFmtId="0" fontId="69" fillId="11" borderId="5" xfId="0" applyFont="1" applyFill="1" applyBorder="1" applyAlignment="1">
      <alignment horizontal="center" vertical="center"/>
    </xf>
    <xf numFmtId="0" fontId="66" fillId="0" borderId="0" xfId="0" applyNumberFormat="1" applyFont="1" applyFill="1" applyBorder="1" applyAlignment="1" applyProtection="1">
      <alignment horizontal="center" vertical="center"/>
    </xf>
    <xf numFmtId="0" fontId="69" fillId="0" borderId="0" xfId="0" applyFont="1" applyFill="1" applyBorder="1" applyAlignment="1">
      <alignment horizontal="center" vertical="center"/>
    </xf>
    <xf numFmtId="0" fontId="7" fillId="0" borderId="0" xfId="0" applyFont="1" applyFill="1" applyAlignment="1">
      <alignment vertical="center"/>
    </xf>
    <xf numFmtId="49" fontId="70" fillId="14" borderId="0" xfId="89" applyNumberFormat="1" applyFont="1" applyFill="1" applyAlignment="1" applyProtection="1">
      <alignment horizontal="center" vertical="center"/>
    </xf>
    <xf numFmtId="49" fontId="70" fillId="14" borderId="0" xfId="91" applyNumberFormat="1" applyFont="1" applyFill="1" applyAlignment="1" applyProtection="1">
      <alignment horizontal="center" vertical="center"/>
    </xf>
    <xf numFmtId="49" fontId="71" fillId="0" borderId="0" xfId="89" applyNumberFormat="1" applyFont="1" applyFill="1" applyAlignment="1" applyProtection="1">
      <alignment horizontal="center"/>
    </xf>
    <xf numFmtId="49" fontId="44" fillId="9" borderId="5" xfId="89" applyNumberFormat="1" applyFont="1" applyFill="1" applyBorder="1" applyAlignment="1" applyProtection="1">
      <alignment horizontal="center" vertical="center"/>
    </xf>
    <xf numFmtId="49" fontId="48" fillId="9" borderId="5" xfId="89" applyNumberFormat="1" applyFont="1" applyFill="1" applyBorder="1" applyAlignment="1" applyProtection="1">
      <alignment horizontal="center" vertical="center"/>
    </xf>
    <xf numFmtId="0" fontId="72" fillId="5" borderId="5" xfId="0" applyFont="1" applyFill="1" applyBorder="1" applyAlignment="1">
      <alignment horizontal="center" vertical="center"/>
    </xf>
    <xf numFmtId="0" fontId="72" fillId="5" borderId="8" xfId="0" applyFont="1" applyFill="1" applyBorder="1" applyAlignment="1">
      <alignment horizontal="center" vertical="center"/>
    </xf>
    <xf numFmtId="0" fontId="72" fillId="5" borderId="9" xfId="0" applyFont="1" applyFill="1" applyBorder="1" applyAlignment="1">
      <alignment horizontal="center" vertical="center"/>
    </xf>
    <xf numFmtId="185" fontId="73" fillId="14" borderId="11" xfId="89" applyNumberFormat="1" applyFont="1" applyFill="1" applyBorder="1" applyAlignment="1" applyProtection="1">
      <alignment horizontal="center" vertical="center"/>
    </xf>
    <xf numFmtId="185" fontId="74" fillId="0" borderId="11" xfId="0" applyNumberFormat="1" applyFont="1" applyFill="1" applyBorder="1" applyAlignment="1">
      <alignment horizontal="center" vertical="center" wrapText="1"/>
    </xf>
    <xf numFmtId="185" fontId="75" fillId="0" borderId="11" xfId="0" applyNumberFormat="1" applyFont="1" applyFill="1" applyBorder="1" applyAlignment="1">
      <alignment horizontal="center" vertical="center" wrapText="1"/>
    </xf>
    <xf numFmtId="185" fontId="76" fillId="11" borderId="11" xfId="69" applyNumberFormat="1" applyFont="1" applyFill="1" applyBorder="1" applyAlignment="1">
      <alignment horizontal="center" vertical="center" wrapText="1"/>
    </xf>
    <xf numFmtId="185" fontId="74" fillId="0" borderId="5" xfId="0" applyNumberFormat="1" applyFont="1" applyFill="1" applyBorder="1" applyAlignment="1">
      <alignment vertical="center"/>
    </xf>
    <xf numFmtId="185" fontId="77" fillId="0" borderId="5" xfId="0" applyNumberFormat="1" applyFont="1" applyFill="1" applyBorder="1" applyAlignment="1">
      <alignment horizontal="center" vertical="center"/>
    </xf>
    <xf numFmtId="194" fontId="78" fillId="0" borderId="5" xfId="0" applyNumberFormat="1" applyFont="1" applyFill="1" applyBorder="1" applyAlignment="1">
      <alignment vertical="center"/>
    </xf>
    <xf numFmtId="185" fontId="7" fillId="0" borderId="5" xfId="0" applyNumberFormat="1" applyFont="1" applyFill="1" applyBorder="1" applyAlignment="1">
      <alignment horizontal="center" vertical="center"/>
    </xf>
    <xf numFmtId="0" fontId="71" fillId="0" borderId="0" xfId="89" applyNumberFormat="1" applyFont="1" applyFill="1" applyAlignment="1" applyProtection="1">
      <alignment horizontal="center"/>
    </xf>
    <xf numFmtId="185" fontId="79" fillId="11" borderId="11" xfId="69" applyNumberFormat="1" applyFont="1" applyFill="1" applyBorder="1" applyAlignment="1">
      <alignment horizontal="center" vertical="center" wrapText="1"/>
    </xf>
    <xf numFmtId="49" fontId="46" fillId="0" borderId="0" xfId="12" applyNumberFormat="1" applyFont="1" applyFill="1" applyBorder="1" applyAlignment="1" applyProtection="1">
      <alignment horizontal="center"/>
    </xf>
    <xf numFmtId="49" fontId="9" fillId="0" borderId="0" xfId="12" applyNumberFormat="1" applyFont="1" applyFill="1" applyBorder="1" applyAlignment="1" applyProtection="1">
      <alignment horizontal="center"/>
    </xf>
    <xf numFmtId="0" fontId="72" fillId="5" borderId="10" xfId="0" applyFont="1" applyFill="1" applyBorder="1" applyAlignment="1">
      <alignment horizontal="center" vertical="center"/>
    </xf>
    <xf numFmtId="185" fontId="76" fillId="11" borderId="5" xfId="69" applyNumberFormat="1" applyFont="1" applyFill="1" applyBorder="1" applyAlignment="1">
      <alignment horizontal="center" vertical="center" wrapText="1"/>
    </xf>
    <xf numFmtId="185" fontId="80" fillId="0" borderId="5" xfId="0" applyNumberFormat="1" applyFont="1" applyFill="1" applyBorder="1" applyAlignment="1">
      <alignment horizontal="center" vertical="center"/>
    </xf>
    <xf numFmtId="185" fontId="17" fillId="0" borderId="5" xfId="0" applyNumberFormat="1" applyFont="1" applyFill="1" applyBorder="1" applyAlignment="1">
      <alignment vertical="center"/>
    </xf>
    <xf numFmtId="185" fontId="7" fillId="0" borderId="5" xfId="0" applyNumberFormat="1" applyFont="1" applyFill="1" applyBorder="1" applyAlignment="1">
      <alignment vertical="center"/>
    </xf>
    <xf numFmtId="0" fontId="81" fillId="9" borderId="0" xfId="74" applyFont="1" applyFill="1" applyAlignment="1">
      <alignment horizontal="center" vertical="center"/>
    </xf>
    <xf numFmtId="0" fontId="82" fillId="5" borderId="5" xfId="0" applyFont="1" applyFill="1" applyBorder="1" applyAlignment="1">
      <alignment horizontal="center" vertical="center"/>
    </xf>
    <xf numFmtId="0" fontId="83" fillId="0" borderId="5" xfId="0" applyFont="1" applyFill="1" applyBorder="1" applyAlignment="1">
      <alignment vertical="center"/>
    </xf>
    <xf numFmtId="0" fontId="83" fillId="15" borderId="5" xfId="0" applyFont="1" applyFill="1" applyBorder="1" applyAlignment="1">
      <alignment vertical="center"/>
    </xf>
    <xf numFmtId="0" fontId="84" fillId="0" borderId="5" xfId="0" applyFont="1" applyFill="1" applyBorder="1" applyAlignment="1">
      <alignment vertical="center"/>
    </xf>
    <xf numFmtId="0" fontId="83" fillId="5" borderId="5" xfId="0" applyFont="1" applyFill="1" applyBorder="1" applyAlignment="1">
      <alignment vertical="center"/>
    </xf>
    <xf numFmtId="0" fontId="84" fillId="15" borderId="5" xfId="0" applyFont="1" applyFill="1" applyBorder="1" applyAlignment="1">
      <alignment vertical="center"/>
    </xf>
    <xf numFmtId="0" fontId="83" fillId="0" borderId="8" xfId="0" applyFont="1" applyFill="1" applyBorder="1" applyAlignment="1">
      <alignment vertical="center"/>
    </xf>
    <xf numFmtId="0" fontId="82" fillId="0" borderId="0" xfId="0" applyFont="1" applyFill="1" applyAlignment="1">
      <alignment vertical="center"/>
    </xf>
    <xf numFmtId="0" fontId="7" fillId="11" borderId="0" xfId="0" applyFont="1" applyFill="1" applyBorder="1" applyAlignment="1">
      <alignment vertical="center"/>
    </xf>
    <xf numFmtId="0" fontId="85" fillId="9" borderId="5" xfId="39" applyFont="1" applyFill="1" applyBorder="1" applyAlignment="1">
      <alignment horizontal="center" vertical="center" wrapText="1"/>
    </xf>
    <xf numFmtId="0" fontId="26" fillId="5" borderId="5" xfId="39" applyFont="1" applyFill="1" applyBorder="1" applyAlignment="1">
      <alignment horizontal="center" vertical="center" wrapText="1"/>
    </xf>
    <xf numFmtId="0" fontId="86" fillId="11" borderId="18" xfId="0" applyFont="1" applyFill="1" applyBorder="1" applyAlignment="1">
      <alignment horizontal="center" vertical="center"/>
    </xf>
    <xf numFmtId="0" fontId="86" fillId="11" borderId="11" xfId="0" applyFont="1" applyFill="1" applyBorder="1" applyAlignment="1">
      <alignment horizontal="center" vertical="center"/>
    </xf>
    <xf numFmtId="0" fontId="73" fillId="11" borderId="11" xfId="65" applyFont="1" applyFill="1" applyBorder="1" applyAlignment="1" applyProtection="1">
      <alignment horizontal="center" vertical="center" wrapText="1"/>
    </xf>
    <xf numFmtId="0" fontId="87" fillId="11" borderId="16" xfId="78" applyFont="1" applyFill="1" applyBorder="1" applyAlignment="1">
      <alignment horizontal="center" vertical="center" wrapText="1"/>
    </xf>
    <xf numFmtId="0" fontId="87" fillId="11" borderId="7" xfId="78" applyFont="1" applyFill="1" applyBorder="1" applyAlignment="1">
      <alignment horizontal="center" vertical="center" wrapText="1"/>
    </xf>
    <xf numFmtId="195" fontId="87" fillId="0" borderId="24" xfId="78" applyNumberFormat="1" applyFont="1" applyFill="1" applyBorder="1" applyAlignment="1">
      <alignment horizontal="center" vertical="center" wrapText="1"/>
    </xf>
    <xf numFmtId="0" fontId="88" fillId="14" borderId="5" xfId="119" applyNumberFormat="1" applyFont="1" applyFill="1" applyBorder="1" applyAlignment="1">
      <alignment horizontal="center" vertical="center"/>
    </xf>
    <xf numFmtId="0" fontId="88" fillId="0" borderId="5" xfId="119" applyNumberFormat="1" applyFont="1" applyFill="1" applyBorder="1" applyAlignment="1">
      <alignment horizontal="center" vertical="center"/>
    </xf>
    <xf numFmtId="0" fontId="87" fillId="11" borderId="19" xfId="78" applyFont="1" applyFill="1" applyBorder="1" applyAlignment="1">
      <alignment horizontal="center" vertical="center" wrapText="1"/>
    </xf>
    <xf numFmtId="185" fontId="7" fillId="11" borderId="5" xfId="0" applyNumberFormat="1" applyFont="1" applyFill="1" applyBorder="1" applyAlignment="1">
      <alignment horizontal="center" vertical="center"/>
    </xf>
    <xf numFmtId="185" fontId="7" fillId="11" borderId="5" xfId="78" applyNumberFormat="1" applyFont="1" applyFill="1" applyBorder="1" applyAlignment="1">
      <alignment horizontal="center" vertical="center" wrapText="1"/>
    </xf>
    <xf numFmtId="0" fontId="87" fillId="0" borderId="25" xfId="78" applyFont="1" applyBorder="1" applyAlignment="1">
      <alignment horizontal="center" vertical="center" wrapText="1"/>
    </xf>
    <xf numFmtId="186" fontId="88" fillId="0" borderId="5" xfId="78" applyNumberFormat="1" applyFont="1" applyFill="1" applyBorder="1" applyAlignment="1">
      <alignment horizontal="center" vertical="center" wrapText="1"/>
    </xf>
    <xf numFmtId="0" fontId="87" fillId="0" borderId="24" xfId="78" applyFont="1" applyBorder="1" applyAlignment="1">
      <alignment horizontal="center" vertical="center" wrapText="1"/>
    </xf>
    <xf numFmtId="196" fontId="88" fillId="0" borderId="5" xfId="119" applyNumberFormat="1" applyFont="1" applyFill="1" applyBorder="1" applyAlignment="1" applyProtection="1">
      <alignment horizontal="center" vertical="center"/>
    </xf>
    <xf numFmtId="0" fontId="87" fillId="0" borderId="26" xfId="78" applyFont="1" applyBorder="1" applyAlignment="1">
      <alignment horizontal="center" vertical="center" wrapText="1"/>
    </xf>
    <xf numFmtId="0" fontId="73" fillId="11" borderId="11" xfId="1" applyFont="1" applyFill="1" applyBorder="1" applyAlignment="1" applyProtection="1">
      <alignment horizontal="center" vertical="center" wrapText="1"/>
    </xf>
    <xf numFmtId="197" fontId="73" fillId="11" borderId="11" xfId="1" applyNumberFormat="1" applyFont="1" applyFill="1" applyBorder="1" applyAlignment="1" applyProtection="1">
      <alignment horizontal="center" vertical="center" wrapText="1"/>
    </xf>
    <xf numFmtId="0" fontId="88" fillId="11" borderId="5" xfId="119" applyNumberFormat="1" applyFont="1" applyFill="1" applyBorder="1" applyAlignment="1">
      <alignment horizontal="center" vertical="center"/>
    </xf>
    <xf numFmtId="196" fontId="89" fillId="14" borderId="5" xfId="119" applyNumberFormat="1" applyFont="1" applyFill="1" applyBorder="1" applyAlignment="1">
      <alignment horizontal="center" vertical="center"/>
    </xf>
    <xf numFmtId="196" fontId="88" fillId="0" borderId="5" xfId="119" applyNumberFormat="1" applyFont="1" applyFill="1" applyBorder="1" applyAlignment="1">
      <alignment horizontal="center" vertical="center"/>
    </xf>
    <xf numFmtId="196" fontId="88" fillId="14" borderId="5" xfId="119" applyNumberFormat="1" applyFont="1" applyFill="1" applyBorder="1" applyAlignment="1">
      <alignment horizontal="center" vertical="center"/>
    </xf>
    <xf numFmtId="197" fontId="73" fillId="11" borderId="27" xfId="1" applyNumberFormat="1" applyFont="1" applyFill="1" applyBorder="1" applyAlignment="1" applyProtection="1">
      <alignment horizontal="center" vertical="center" wrapText="1"/>
    </xf>
    <xf numFmtId="0" fontId="61" fillId="11" borderId="0" xfId="0" applyFont="1" applyFill="1">
      <alignment vertical="center"/>
    </xf>
    <xf numFmtId="0" fontId="87" fillId="11" borderId="28" xfId="78" applyFont="1" applyFill="1" applyBorder="1" applyAlignment="1">
      <alignment horizontal="center" vertical="center" wrapText="1"/>
    </xf>
    <xf numFmtId="196" fontId="89" fillId="0" borderId="5" xfId="119" applyNumberFormat="1" applyFont="1" applyFill="1" applyBorder="1" applyAlignment="1">
      <alignment horizontal="center" vertical="center"/>
    </xf>
    <xf numFmtId="0" fontId="90" fillId="0" borderId="0" xfId="0" applyFont="1" applyFill="1" applyBorder="1" applyAlignment="1">
      <alignment vertical="center"/>
    </xf>
    <xf numFmtId="178" fontId="91" fillId="0" borderId="0" xfId="55" applyNumberFormat="1" applyFont="1"/>
    <xf numFmtId="178" fontId="92" fillId="0" borderId="0" xfId="55" applyNumberFormat="1"/>
    <xf numFmtId="194" fontId="93" fillId="13" borderId="5" xfId="0" applyNumberFormat="1" applyFont="1" applyFill="1" applyBorder="1" applyAlignment="1">
      <alignment horizontal="center" vertical="center"/>
    </xf>
    <xf numFmtId="194" fontId="94" fillId="13" borderId="5" xfId="0" applyNumberFormat="1" applyFont="1" applyFill="1" applyBorder="1" applyAlignment="1">
      <alignment horizontal="center" vertical="center"/>
    </xf>
    <xf numFmtId="180" fontId="16" fillId="5" borderId="11" xfId="0" applyNumberFormat="1" applyFont="1" applyFill="1" applyBorder="1" applyAlignment="1">
      <alignment horizontal="center" vertical="center"/>
    </xf>
    <xf numFmtId="180" fontId="16" fillId="5" borderId="11" xfId="0" applyNumberFormat="1" applyFont="1" applyFill="1" applyBorder="1" applyAlignment="1">
      <alignment horizontal="center" vertical="center" wrapText="1"/>
    </xf>
    <xf numFmtId="194" fontId="16" fillId="11" borderId="5" xfId="121" applyNumberFormat="1" applyFont="1" applyFill="1" applyBorder="1" applyAlignment="1">
      <alignment horizontal="center" vertical="center" wrapText="1"/>
    </xf>
    <xf numFmtId="0" fontId="95" fillId="0" borderId="5" xfId="120" applyFont="1" applyFill="1" applyBorder="1" applyAlignment="1">
      <alignment horizontal="center" vertical="center"/>
    </xf>
    <xf numFmtId="0" fontId="96" fillId="0" borderId="5" xfId="0" applyFont="1" applyFill="1" applyBorder="1" applyAlignment="1">
      <alignment horizontal="center" vertical="center" wrapText="1"/>
    </xf>
    <xf numFmtId="194" fontId="16" fillId="11" borderId="5" xfId="121" applyNumberFormat="1" applyFont="1" applyFill="1" applyBorder="1" applyAlignment="1">
      <alignment horizontal="center" vertical="center"/>
    </xf>
    <xf numFmtId="194" fontId="16" fillId="11" borderId="5" xfId="0" applyNumberFormat="1" applyFont="1" applyFill="1" applyBorder="1" applyAlignment="1">
      <alignment horizontal="center" vertical="center"/>
    </xf>
    <xf numFmtId="0" fontId="37" fillId="5" borderId="11" xfId="0" applyFont="1" applyFill="1" applyBorder="1" applyAlignment="1">
      <alignment horizontal="center" vertical="center"/>
    </xf>
    <xf numFmtId="186" fontId="95" fillId="0" borderId="5" xfId="120" applyNumberFormat="1" applyFont="1" applyFill="1" applyBorder="1" applyAlignment="1">
      <alignment horizontal="center" vertical="center"/>
    </xf>
    <xf numFmtId="0" fontId="96" fillId="0" borderId="5" xfId="120" applyFont="1" applyFill="1" applyBorder="1" applyAlignment="1">
      <alignment horizontal="center" vertical="center"/>
    </xf>
    <xf numFmtId="178" fontId="92" fillId="11" borderId="0" xfId="55" applyNumberFormat="1" applyFill="1"/>
    <xf numFmtId="178" fontId="97" fillId="0" borderId="0" xfId="12" applyNumberFormat="1" applyFont="1" applyFill="1" applyBorder="1" applyAlignment="1" applyProtection="1">
      <alignment horizontal="center"/>
    </xf>
    <xf numFmtId="0" fontId="14" fillId="0" borderId="0" xfId="12" applyFont="1" applyFill="1" applyBorder="1" applyAlignment="1">
      <alignment vertical="center"/>
    </xf>
    <xf numFmtId="0" fontId="0" fillId="5" borderId="5" xfId="0" applyFill="1" applyBorder="1" applyAlignment="1">
      <alignment horizontal="center" vertical="center" wrapText="1"/>
    </xf>
    <xf numFmtId="0" fontId="0" fillId="5" borderId="10" xfId="0" applyFill="1" applyBorder="1" applyAlignment="1">
      <alignment horizontal="center" vertical="center" wrapText="1"/>
    </xf>
    <xf numFmtId="0" fontId="61" fillId="5" borderId="10" xfId="0" applyFont="1" applyFill="1" applyBorder="1" applyAlignment="1">
      <alignment horizontal="center" vertical="center" wrapText="1"/>
    </xf>
    <xf numFmtId="0" fontId="61" fillId="5" borderId="5" xfId="0" applyFont="1" applyFill="1" applyBorder="1" applyAlignment="1">
      <alignment horizontal="center" vertical="center" wrapText="1"/>
    </xf>
    <xf numFmtId="0" fontId="92" fillId="0" borderId="0" xfId="55" applyNumberFormat="1" applyAlignment="1">
      <alignment vertical="center"/>
    </xf>
    <xf numFmtId="0" fontId="61" fillId="0" borderId="0" xfId="0" applyFont="1" applyFill="1" applyAlignment="1">
      <alignment vertical="center"/>
    </xf>
    <xf numFmtId="0" fontId="0" fillId="0" borderId="0" xfId="0" applyFont="1" applyFill="1" applyAlignment="1">
      <alignment vertical="center"/>
    </xf>
    <xf numFmtId="0" fontId="98" fillId="5" borderId="7" xfId="0" applyFont="1" applyFill="1" applyBorder="1" applyAlignment="1">
      <alignment horizontal="center" vertical="center"/>
    </xf>
    <xf numFmtId="0" fontId="14" fillId="0" borderId="0" xfId="12" applyFont="1" applyFill="1" applyAlignment="1">
      <alignment vertical="center"/>
    </xf>
    <xf numFmtId="0" fontId="87" fillId="5" borderId="8" xfId="114" applyFont="1" applyFill="1" applyBorder="1" applyAlignment="1">
      <alignment horizontal="left" vertical="center"/>
    </xf>
    <xf numFmtId="0" fontId="87" fillId="5" borderId="9" xfId="114" applyFont="1" applyFill="1" applyBorder="1" applyAlignment="1">
      <alignment horizontal="left" vertical="center"/>
    </xf>
    <xf numFmtId="0" fontId="87" fillId="5" borderId="10" xfId="114" applyFont="1" applyFill="1" applyBorder="1" applyAlignment="1">
      <alignment horizontal="left" vertical="center"/>
    </xf>
    <xf numFmtId="0" fontId="6" fillId="5" borderId="5" xfId="0" applyFont="1" applyFill="1" applyBorder="1" applyAlignment="1">
      <alignment horizontal="center" vertical="center"/>
    </xf>
    <xf numFmtId="0" fontId="57" fillId="0" borderId="0" xfId="0" applyFont="1" applyFill="1" applyBorder="1" applyAlignment="1">
      <alignment horizontal="center" vertical="center"/>
    </xf>
    <xf numFmtId="0" fontId="99" fillId="9" borderId="5" xfId="0" applyFont="1" applyFill="1" applyBorder="1" applyAlignment="1">
      <alignment horizontal="center" vertical="center"/>
    </xf>
    <xf numFmtId="0" fontId="100" fillId="11" borderId="5" xfId="114" applyFont="1" applyFill="1" applyBorder="1" applyAlignment="1">
      <alignment vertical="center"/>
    </xf>
    <xf numFmtId="0" fontId="101" fillId="11" borderId="5" xfId="114" applyFont="1" applyFill="1" applyBorder="1" applyAlignment="1">
      <alignment vertical="center"/>
    </xf>
    <xf numFmtId="0" fontId="100" fillId="11" borderId="5" xfId="114" applyFont="1" applyFill="1" applyBorder="1" applyAlignment="1">
      <alignment horizontal="center" vertical="center"/>
    </xf>
    <xf numFmtId="0" fontId="100" fillId="16" borderId="5" xfId="114" applyFont="1" applyFill="1" applyBorder="1" applyAlignment="1">
      <alignment vertical="center"/>
    </xf>
    <xf numFmtId="0" fontId="101" fillId="16" borderId="5" xfId="114" applyFont="1" applyFill="1" applyBorder="1" applyAlignment="1">
      <alignment vertical="center"/>
    </xf>
    <xf numFmtId="0" fontId="100" fillId="16" borderId="5" xfId="114" applyFont="1" applyFill="1" applyBorder="1" applyAlignment="1">
      <alignment horizontal="center" vertical="center"/>
    </xf>
    <xf numFmtId="0" fontId="12" fillId="11" borderId="5" xfId="114" applyFont="1" applyFill="1" applyBorder="1" applyAlignment="1">
      <alignment vertical="center"/>
    </xf>
    <xf numFmtId="0" fontId="100" fillId="0" borderId="5" xfId="114" applyFont="1" applyFill="1" applyBorder="1" applyAlignment="1">
      <alignment vertical="center"/>
    </xf>
    <xf numFmtId="0" fontId="99" fillId="0" borderId="0" xfId="0" applyFont="1" applyFill="1" applyBorder="1" applyAlignment="1">
      <alignment horizontal="center" vertical="center"/>
    </xf>
    <xf numFmtId="0" fontId="100" fillId="0" borderId="0" xfId="114" applyFont="1" applyFill="1" applyBorder="1" applyAlignment="1">
      <alignment vertical="center"/>
    </xf>
    <xf numFmtId="0" fontId="101" fillId="0" borderId="0" xfId="114" applyFont="1" applyFill="1" applyBorder="1" applyAlignment="1">
      <alignment vertical="center"/>
    </xf>
    <xf numFmtId="0" fontId="100" fillId="0" borderId="0" xfId="114" applyFont="1" applyFill="1" applyBorder="1" applyAlignment="1">
      <alignment horizontal="center" vertical="center"/>
    </xf>
    <xf numFmtId="185" fontId="102" fillId="0" borderId="5" xfId="0" applyNumberFormat="1" applyFont="1" applyFill="1" applyBorder="1" applyAlignment="1" applyProtection="1"/>
    <xf numFmtId="183" fontId="102" fillId="0" borderId="5" xfId="0" applyNumberFormat="1" applyFont="1" applyFill="1" applyBorder="1" applyAlignment="1">
      <alignment vertical="center"/>
    </xf>
    <xf numFmtId="0" fontId="99" fillId="9" borderId="7" xfId="0" applyFont="1" applyFill="1" applyBorder="1" applyAlignment="1">
      <alignment horizontal="center" vertical="center"/>
    </xf>
    <xf numFmtId="0" fontId="100" fillId="11" borderId="0" xfId="114" applyFont="1" applyFill="1" applyBorder="1" applyAlignment="1">
      <alignment vertical="center"/>
    </xf>
    <xf numFmtId="0" fontId="101" fillId="11" borderId="0" xfId="114" applyFont="1" applyFill="1" applyBorder="1" applyAlignment="1">
      <alignment vertical="center"/>
    </xf>
    <xf numFmtId="0" fontId="100" fillId="11" borderId="0" xfId="114" applyFont="1" applyFill="1" applyBorder="1" applyAlignment="1">
      <alignment horizontal="center" vertical="center"/>
    </xf>
    <xf numFmtId="185" fontId="103" fillId="0" borderId="5" xfId="0" applyNumberFormat="1" applyFont="1" applyFill="1" applyBorder="1" applyAlignment="1" applyProtection="1">
      <alignment horizontal="center"/>
    </xf>
    <xf numFmtId="0" fontId="104" fillId="0" borderId="5" xfId="0" applyFont="1" applyFill="1" applyBorder="1" applyAlignment="1">
      <alignment horizontal="center" vertical="center"/>
    </xf>
    <xf numFmtId="185" fontId="105" fillId="0" borderId="5" xfId="0" applyNumberFormat="1" applyFont="1" applyFill="1" applyBorder="1" applyAlignment="1" applyProtection="1">
      <alignment horizontal="center"/>
    </xf>
    <xf numFmtId="0" fontId="100" fillId="0" borderId="5" xfId="114" applyFont="1" applyFill="1" applyBorder="1" applyAlignment="1">
      <alignment horizontal="center" vertical="center"/>
    </xf>
    <xf numFmtId="0" fontId="101" fillId="0" borderId="5" xfId="114" applyFont="1" applyFill="1" applyBorder="1" applyAlignment="1">
      <alignment vertical="center"/>
    </xf>
    <xf numFmtId="0" fontId="12" fillId="0" borderId="5" xfId="114" applyFont="1" applyFill="1" applyBorder="1" applyAlignment="1">
      <alignment vertical="center"/>
    </xf>
    <xf numFmtId="185" fontId="102" fillId="0" borderId="0" xfId="0" applyNumberFormat="1" applyFont="1" applyFill="1" applyBorder="1" applyAlignment="1" applyProtection="1"/>
    <xf numFmtId="0" fontId="101" fillId="11" borderId="5" xfId="114" applyFont="1" applyFill="1" applyBorder="1" applyAlignment="1">
      <alignment horizontal="center" vertical="center"/>
    </xf>
    <xf numFmtId="0" fontId="99" fillId="0" borderId="0" xfId="0" applyFont="1" applyFill="1" applyBorder="1" applyAlignment="1">
      <alignment vertical="center"/>
    </xf>
    <xf numFmtId="0" fontId="12" fillId="0" borderId="0" xfId="114" applyFont="1" applyFill="1" applyBorder="1" applyAlignment="1">
      <alignment vertical="center"/>
    </xf>
    <xf numFmtId="0" fontId="35" fillId="0" borderId="0" xfId="0" applyFont="1" applyFill="1" applyAlignment="1">
      <alignment vertical="center"/>
    </xf>
    <xf numFmtId="185" fontId="13" fillId="9" borderId="5" xfId="0" applyNumberFormat="1" applyFont="1" applyFill="1" applyBorder="1" applyAlignment="1">
      <alignment horizontal="center" vertical="center"/>
    </xf>
    <xf numFmtId="185" fontId="106" fillId="5" borderId="5" xfId="0" applyNumberFormat="1" applyFont="1" applyFill="1" applyBorder="1" applyAlignment="1">
      <alignment horizontal="center" vertical="center"/>
    </xf>
    <xf numFmtId="183" fontId="89" fillId="5" borderId="5" xfId="0" applyNumberFormat="1" applyFont="1" applyFill="1" applyBorder="1" applyAlignment="1">
      <alignment horizontal="center" vertical="center"/>
    </xf>
    <xf numFmtId="183" fontId="5" fillId="5" borderId="5" xfId="0" applyNumberFormat="1" applyFont="1" applyFill="1" applyBorder="1" applyAlignment="1">
      <alignment horizontal="center" vertical="center"/>
    </xf>
    <xf numFmtId="183" fontId="7" fillId="5" borderId="5" xfId="0" applyNumberFormat="1" applyFont="1" applyFill="1" applyBorder="1" applyAlignment="1">
      <alignment horizontal="center" vertical="center"/>
    </xf>
    <xf numFmtId="183" fontId="7" fillId="0" borderId="5" xfId="0" applyNumberFormat="1" applyFont="1" applyFill="1" applyBorder="1" applyAlignment="1">
      <alignment horizontal="center" vertical="center"/>
    </xf>
    <xf numFmtId="183" fontId="7" fillId="5" borderId="5" xfId="0" applyNumberFormat="1" applyFont="1" applyFill="1" applyBorder="1" applyAlignment="1">
      <alignment horizontal="center" vertical="center" wrapText="1"/>
    </xf>
    <xf numFmtId="0" fontId="107" fillId="0" borderId="0" xfId="12" applyFont="1" applyFill="1" applyAlignment="1">
      <alignment vertical="center"/>
    </xf>
    <xf numFmtId="183" fontId="108" fillId="5" borderId="5" xfId="0" applyNumberFormat="1" applyFont="1" applyFill="1" applyBorder="1" applyAlignment="1">
      <alignment horizontal="center" vertical="center"/>
    </xf>
    <xf numFmtId="0" fontId="61" fillId="0" borderId="0" xfId="0" applyFont="1">
      <alignment vertical="center"/>
    </xf>
    <xf numFmtId="0" fontId="87" fillId="5" borderId="8" xfId="114" applyFont="1" applyFill="1" applyBorder="1" applyAlignment="1">
      <alignment horizontal="left" vertical="center" wrapText="1"/>
    </xf>
    <xf numFmtId="0" fontId="87" fillId="5" borderId="9" xfId="114" applyFont="1" applyFill="1" applyBorder="1" applyAlignment="1">
      <alignment horizontal="left" vertical="center" wrapText="1"/>
    </xf>
    <xf numFmtId="0" fontId="87" fillId="5" borderId="10" xfId="114" applyFont="1" applyFill="1" applyBorder="1" applyAlignment="1">
      <alignment horizontal="left" vertical="center" wrapText="1"/>
    </xf>
    <xf numFmtId="0" fontId="99" fillId="9" borderId="8" xfId="0" applyFont="1" applyFill="1" applyBorder="1" applyAlignment="1">
      <alignment horizontal="center" vertical="center"/>
    </xf>
    <xf numFmtId="0" fontId="99" fillId="9" borderId="9" xfId="0" applyFont="1" applyFill="1" applyBorder="1" applyAlignment="1">
      <alignment horizontal="center" vertical="center"/>
    </xf>
    <xf numFmtId="0" fontId="99" fillId="9" borderId="10" xfId="0" applyFont="1" applyFill="1" applyBorder="1" applyAlignment="1">
      <alignment horizontal="center" vertical="center"/>
    </xf>
    <xf numFmtId="0" fontId="20" fillId="5" borderId="0" xfId="0" applyFont="1" applyFill="1">
      <alignment vertical="center"/>
    </xf>
    <xf numFmtId="0" fontId="0" fillId="0" borderId="0" xfId="0" applyBorder="1">
      <alignment vertical="center"/>
    </xf>
    <xf numFmtId="0" fontId="0" fillId="0" borderId="5" xfId="0" applyBorder="1" applyAlignment="1">
      <alignment horizontal="center" vertical="center"/>
    </xf>
    <xf numFmtId="0" fontId="109" fillId="0" borderId="0" xfId="0" applyFont="1" applyFill="1" applyBorder="1" applyAlignment="1"/>
    <xf numFmtId="0" fontId="44" fillId="2" borderId="5" xfId="0" applyFont="1" applyFill="1" applyBorder="1" applyAlignment="1">
      <alignment horizontal="center" vertical="center"/>
    </xf>
    <xf numFmtId="0" fontId="18" fillId="5" borderId="5" xfId="0" applyFont="1" applyFill="1" applyBorder="1" applyAlignment="1">
      <alignment horizontal="center" vertical="center"/>
    </xf>
    <xf numFmtId="0" fontId="18" fillId="5" borderId="5" xfId="0" applyFont="1" applyFill="1" applyBorder="1" applyAlignment="1">
      <alignment horizontal="center" vertical="center" wrapText="1"/>
    </xf>
    <xf numFmtId="185" fontId="110" fillId="11" borderId="5" xfId="0" applyNumberFormat="1" applyFont="1" applyFill="1" applyBorder="1" applyAlignment="1">
      <alignment horizontal="center" vertical="center"/>
    </xf>
    <xf numFmtId="185" fontId="110" fillId="0" borderId="5" xfId="65" applyNumberFormat="1" applyFont="1" applyFill="1" applyBorder="1" applyAlignment="1" applyProtection="1">
      <alignment horizontal="center" vertical="center" wrapText="1"/>
    </xf>
    <xf numFmtId="185" fontId="110" fillId="0" borderId="5" xfId="1" applyNumberFormat="1" applyFont="1" applyFill="1" applyBorder="1" applyAlignment="1" applyProtection="1">
      <alignment horizontal="center" vertical="center" wrapText="1"/>
    </xf>
    <xf numFmtId="185" fontId="110" fillId="11" borderId="5" xfId="78" applyNumberFormat="1" applyFont="1" applyFill="1" applyBorder="1" applyAlignment="1">
      <alignment horizontal="center" vertical="center" wrapText="1"/>
    </xf>
    <xf numFmtId="185" fontId="111" fillId="0" borderId="5" xfId="65" applyNumberFormat="1" applyFont="1" applyFill="1" applyBorder="1" applyAlignment="1" applyProtection="1">
      <alignment horizontal="center" vertical="center"/>
    </xf>
    <xf numFmtId="185" fontId="112" fillId="0" borderId="5" xfId="0" applyNumberFormat="1" applyFont="1" applyFill="1" applyBorder="1" applyAlignment="1">
      <alignment horizontal="center" vertical="center"/>
    </xf>
    <xf numFmtId="185" fontId="113" fillId="0" borderId="5" xfId="0" applyNumberFormat="1" applyFont="1" applyBorder="1" applyAlignment="1">
      <alignment horizontal="center" vertical="center"/>
    </xf>
    <xf numFmtId="185" fontId="110" fillId="0" borderId="5" xfId="78" applyNumberFormat="1" applyFont="1" applyBorder="1" applyAlignment="1">
      <alignment horizontal="center" vertical="center" wrapText="1"/>
    </xf>
    <xf numFmtId="0" fontId="110" fillId="0" borderId="5"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wrapText="1"/>
    </xf>
    <xf numFmtId="185" fontId="110" fillId="0" borderId="5" xfId="0" applyNumberFormat="1" applyFont="1" applyBorder="1" applyAlignment="1">
      <alignment horizontal="center" vertical="center"/>
    </xf>
    <xf numFmtId="0" fontId="110" fillId="0" borderId="5" xfId="0" applyFont="1" applyBorder="1" applyAlignment="1">
      <alignment horizontal="center" vertical="center" wrapText="1"/>
    </xf>
    <xf numFmtId="0" fontId="20" fillId="11" borderId="0" xfId="0" applyFont="1" applyFill="1">
      <alignment vertical="center"/>
    </xf>
    <xf numFmtId="0" fontId="114" fillId="5" borderId="0" xfId="0" applyFont="1" applyFill="1" applyBorder="1" applyAlignment="1"/>
    <xf numFmtId="0" fontId="0" fillId="0" borderId="11" xfId="0" applyBorder="1" applyAlignment="1">
      <alignment horizontal="center" vertical="center"/>
    </xf>
    <xf numFmtId="0" fontId="115" fillId="0" borderId="0" xfId="12">
      <alignment vertical="center"/>
    </xf>
    <xf numFmtId="0" fontId="116" fillId="0" borderId="0" xfId="12" applyFont="1">
      <alignment vertical="center"/>
    </xf>
    <xf numFmtId="0" fontId="84" fillId="17" borderId="5" xfId="0" applyFont="1" applyFill="1" applyBorder="1" applyAlignment="1">
      <alignment vertical="center"/>
    </xf>
    <xf numFmtId="0" fontId="83" fillId="17" borderId="5" xfId="0" applyFont="1" applyFill="1" applyBorder="1" applyAlignment="1">
      <alignment vertical="center"/>
    </xf>
    <xf numFmtId="0" fontId="0" fillId="0" borderId="5" xfId="0" applyBorder="1">
      <alignment vertical="center"/>
    </xf>
    <xf numFmtId="0" fontId="41" fillId="0" borderId="0" xfId="0" applyFont="1" applyFill="1" applyBorder="1" applyAlignment="1">
      <alignment vertical="center"/>
    </xf>
    <xf numFmtId="0" fontId="117" fillId="0" borderId="0" xfId="0" applyFont="1" applyFill="1" applyBorder="1" applyAlignment="1">
      <alignment vertical="center"/>
    </xf>
    <xf numFmtId="0" fontId="41" fillId="0" borderId="0" xfId="0" applyFont="1" applyFill="1" applyAlignment="1">
      <alignment vertical="center"/>
    </xf>
    <xf numFmtId="0" fontId="118" fillId="13" borderId="5" xfId="0" applyFont="1" applyFill="1" applyBorder="1" applyAlignment="1">
      <alignment horizontal="center" vertical="center"/>
    </xf>
    <xf numFmtId="0" fontId="117" fillId="14" borderId="5" xfId="12" applyFont="1" applyFill="1" applyBorder="1" applyAlignment="1" applyProtection="1">
      <alignment vertical="center"/>
    </xf>
    <xf numFmtId="0" fontId="119" fillId="5" borderId="5" xfId="0" applyFont="1" applyFill="1" applyBorder="1" applyAlignment="1">
      <alignment horizontal="center" vertical="center"/>
    </xf>
    <xf numFmtId="0" fontId="36" fillId="11" borderId="5" xfId="0" applyFont="1" applyFill="1" applyBorder="1" applyAlignment="1">
      <alignment vertical="center" wrapText="1"/>
    </xf>
    <xf numFmtId="0" fontId="14" fillId="0" borderId="5" xfId="12" applyFont="1" applyFill="1" applyBorder="1" applyAlignment="1">
      <alignment vertical="center"/>
    </xf>
    <xf numFmtId="0" fontId="120" fillId="0" borderId="0" xfId="0" applyFont="1" applyFill="1" applyAlignment="1">
      <alignment vertical="center"/>
    </xf>
    <xf numFmtId="0" fontId="0" fillId="5" borderId="0" xfId="0" applyFont="1" applyFill="1">
      <alignment vertical="center"/>
    </xf>
    <xf numFmtId="0" fontId="81" fillId="9" borderId="5" xfId="67" applyNumberFormat="1" applyFont="1" applyFill="1" applyBorder="1" applyAlignment="1">
      <alignment horizontal="center" vertical="center"/>
    </xf>
    <xf numFmtId="0" fontId="57" fillId="5" borderId="5" xfId="67" applyNumberFormat="1" applyFont="1" applyFill="1" applyBorder="1" applyAlignment="1">
      <alignment horizontal="center" vertical="center"/>
    </xf>
    <xf numFmtId="0" fontId="57" fillId="0" borderId="11" xfId="67" applyNumberFormat="1" applyFont="1" applyFill="1" applyBorder="1" applyAlignment="1">
      <alignment horizontal="center" vertical="center"/>
    </xf>
    <xf numFmtId="0" fontId="121" fillId="0" borderId="11" xfId="0" applyFont="1" applyFill="1" applyBorder="1" applyAlignment="1">
      <alignment horizontal="center" vertical="center"/>
    </xf>
    <xf numFmtId="0" fontId="12" fillId="0" borderId="11" xfId="67" applyFont="1" applyFill="1" applyBorder="1" applyAlignment="1">
      <alignment vertical="center"/>
    </xf>
    <xf numFmtId="0" fontId="86" fillId="0" borderId="7" xfId="81" applyFont="1" applyFill="1" applyBorder="1" applyAlignment="1" applyProtection="1">
      <alignment horizontal="center" vertical="center" wrapText="1"/>
      <protection hidden="1"/>
    </xf>
    <xf numFmtId="0" fontId="86" fillId="0" borderId="7" xfId="0" applyFont="1" applyFill="1" applyBorder="1" applyAlignment="1">
      <alignment horizontal="center" vertical="center"/>
    </xf>
    <xf numFmtId="0" fontId="86" fillId="0" borderId="29" xfId="67" applyFont="1" applyFill="1" applyBorder="1" applyAlignment="1">
      <alignment horizontal="center" vertical="center"/>
    </xf>
    <xf numFmtId="0" fontId="122" fillId="0" borderId="5" xfId="67" applyFont="1" applyFill="1" applyBorder="1" applyAlignment="1">
      <alignment horizontal="center"/>
    </xf>
    <xf numFmtId="186" fontId="61" fillId="0" borderId="5" xfId="0" applyNumberFormat="1" applyFont="1" applyFill="1" applyBorder="1" applyAlignment="1">
      <alignment horizontal="center" vertical="center"/>
    </xf>
    <xf numFmtId="189" fontId="123" fillId="0" borderId="5" xfId="81" applyNumberFormat="1" applyFont="1" applyFill="1" applyBorder="1" applyAlignment="1" applyProtection="1">
      <alignment horizontal="center" vertical="center"/>
      <protection hidden="1"/>
    </xf>
    <xf numFmtId="189" fontId="87" fillId="5" borderId="5" xfId="81" applyNumberFormat="1" applyFont="1" applyFill="1" applyBorder="1" applyAlignment="1" applyProtection="1">
      <alignment horizontal="center" vertical="center" wrapText="1"/>
      <protection hidden="1"/>
    </xf>
    <xf numFmtId="186" fontId="10" fillId="14" borderId="5" xfId="0" applyNumberFormat="1" applyFont="1" applyFill="1" applyBorder="1" applyAlignment="1">
      <alignment horizontal="center" vertical="center"/>
    </xf>
    <xf numFmtId="185" fontId="12" fillId="14" borderId="0" xfId="0" applyNumberFormat="1" applyFont="1" applyFill="1" applyBorder="1" applyAlignment="1">
      <alignment horizontal="center" vertical="center" wrapText="1"/>
    </xf>
    <xf numFmtId="0" fontId="121" fillId="0" borderId="18" xfId="0" applyFont="1" applyFill="1" applyBorder="1" applyAlignment="1">
      <alignment horizontal="center" vertical="center"/>
    </xf>
    <xf numFmtId="0" fontId="86" fillId="0" borderId="16" xfId="0" applyFont="1" applyFill="1" applyBorder="1" applyAlignment="1">
      <alignment horizontal="center" vertical="center"/>
    </xf>
    <xf numFmtId="0" fontId="86" fillId="0" borderId="16" xfId="81" applyFont="1" applyFill="1" applyBorder="1" applyAlignment="1" applyProtection="1">
      <alignment horizontal="center" vertical="center" wrapText="1"/>
      <protection hidden="1"/>
    </xf>
    <xf numFmtId="186" fontId="10" fillId="0" borderId="5" xfId="0" applyNumberFormat="1" applyFont="1" applyBorder="1" applyAlignment="1">
      <alignment horizontal="center" vertical="center"/>
    </xf>
    <xf numFmtId="185" fontId="12" fillId="14" borderId="0" xfId="0" applyNumberFormat="1" applyFont="1" applyFill="1" applyAlignment="1">
      <alignment horizontal="center" vertical="center" wrapText="1"/>
    </xf>
    <xf numFmtId="0" fontId="124" fillId="5" borderId="0" xfId="0" applyFont="1" applyFill="1" applyBorder="1" applyAlignment="1">
      <alignment vertical="center"/>
    </xf>
    <xf numFmtId="0" fontId="125" fillId="9" borderId="5" xfId="0" applyFont="1" applyFill="1" applyBorder="1" applyAlignment="1">
      <alignment horizontal="center" vertical="center" wrapText="1"/>
    </xf>
    <xf numFmtId="0" fontId="37" fillId="5" borderId="8" xfId="0" applyFont="1" applyFill="1" applyBorder="1" applyAlignment="1">
      <alignment horizontal="center" vertical="center" wrapText="1"/>
    </xf>
    <xf numFmtId="0" fontId="37" fillId="5" borderId="9" xfId="0" applyFont="1" applyFill="1" applyBorder="1" applyAlignment="1">
      <alignment horizontal="center" vertical="center" wrapText="1"/>
    </xf>
    <xf numFmtId="0" fontId="37" fillId="5" borderId="5" xfId="0" applyFont="1" applyFill="1" applyBorder="1" applyAlignment="1">
      <alignment horizontal="center" vertical="center" wrapText="1"/>
    </xf>
    <xf numFmtId="0" fontId="15" fillId="5" borderId="5" xfId="0" applyFont="1" applyFill="1" applyBorder="1" applyAlignment="1">
      <alignment horizontal="center" vertical="center" wrapText="1"/>
    </xf>
    <xf numFmtId="185" fontId="32" fillId="0" borderId="5" xfId="0" applyNumberFormat="1" applyFont="1" applyFill="1" applyBorder="1" applyAlignment="1">
      <alignment horizontal="center" vertical="center"/>
    </xf>
    <xf numFmtId="0" fontId="126" fillId="5" borderId="5" xfId="0" applyFont="1" applyFill="1" applyBorder="1" applyAlignment="1">
      <alignment horizontal="center" vertical="center" wrapText="1"/>
    </xf>
    <xf numFmtId="0" fontId="127" fillId="9" borderId="5" xfId="0" applyFont="1" applyFill="1" applyBorder="1" applyAlignment="1">
      <alignment horizontal="center" vertical="center"/>
    </xf>
    <xf numFmtId="0" fontId="128" fillId="5" borderId="5" xfId="0" applyFont="1" applyFill="1" applyBorder="1" applyAlignment="1">
      <alignment horizontal="center" vertical="center"/>
    </xf>
    <xf numFmtId="0" fontId="128" fillId="5" borderId="5" xfId="0" applyFont="1" applyFill="1" applyBorder="1" applyAlignment="1">
      <alignment horizontal="center" vertical="center" wrapText="1"/>
    </xf>
    <xf numFmtId="0" fontId="129" fillId="5" borderId="5" xfId="0" applyFont="1" applyFill="1" applyBorder="1" applyAlignment="1">
      <alignment horizontal="center" vertical="center"/>
    </xf>
    <xf numFmtId="185" fontId="26" fillId="0" borderId="5" xfId="0" applyNumberFormat="1" applyFont="1" applyFill="1" applyBorder="1" applyAlignment="1">
      <alignment horizontal="center" vertical="center"/>
    </xf>
    <xf numFmtId="0" fontId="129" fillId="5" borderId="5" xfId="0" applyFont="1" applyFill="1" applyBorder="1" applyAlignment="1">
      <alignment horizontal="center" vertical="center" wrapText="1"/>
    </xf>
    <xf numFmtId="186" fontId="26" fillId="0" borderId="5" xfId="0" applyNumberFormat="1" applyFont="1" applyFill="1" applyBorder="1" applyAlignment="1">
      <alignment horizontal="center" vertical="center"/>
    </xf>
    <xf numFmtId="0" fontId="46" fillId="0" borderId="0" xfId="12" applyFont="1" applyFill="1" applyBorder="1" applyAlignment="1">
      <alignment vertical="center"/>
    </xf>
    <xf numFmtId="0" fontId="37" fillId="5" borderId="10" xfId="0" applyFont="1" applyFill="1" applyBorder="1" applyAlignment="1">
      <alignment horizontal="center" vertical="center" wrapText="1"/>
    </xf>
    <xf numFmtId="186" fontId="130" fillId="0" borderId="0" xfId="88" applyNumberFormat="1" applyFont="1" applyFill="1" applyBorder="1" applyAlignment="1">
      <alignment horizontal="center" vertical="center" wrapText="1"/>
    </xf>
    <xf numFmtId="0" fontId="124" fillId="11" borderId="0" xfId="0" applyFont="1" applyFill="1" applyBorder="1" applyAlignment="1">
      <alignment vertical="center"/>
    </xf>
    <xf numFmtId="0" fontId="0" fillId="0" borderId="0" xfId="0" applyFont="1">
      <alignment vertical="center"/>
    </xf>
    <xf numFmtId="0" fontId="44" fillId="9" borderId="5" xfId="67" applyNumberFormat="1" applyFont="1" applyFill="1" applyBorder="1" applyAlignment="1">
      <alignment horizontal="center" vertical="center"/>
    </xf>
    <xf numFmtId="0" fontId="21" fillId="5" borderId="5" xfId="67" applyNumberFormat="1" applyFont="1" applyFill="1" applyBorder="1" applyAlignment="1">
      <alignment horizontal="center" vertical="center" wrapText="1"/>
    </xf>
    <xf numFmtId="0" fontId="21" fillId="5" borderId="0" xfId="67" applyNumberFormat="1" applyFont="1" applyFill="1" applyAlignment="1">
      <alignment horizontal="center" vertical="center" wrapText="1"/>
    </xf>
    <xf numFmtId="0" fontId="87" fillId="0" borderId="5" xfId="65" applyNumberFormat="1" applyFont="1" applyFill="1" applyBorder="1" applyAlignment="1">
      <alignment horizontal="center" vertical="center"/>
    </xf>
    <xf numFmtId="0" fontId="41" fillId="5" borderId="5" xfId="81" applyFont="1" applyFill="1" applyBorder="1" applyAlignment="1" applyProtection="1">
      <alignment horizontal="center" vertical="center" wrapText="1"/>
      <protection hidden="1"/>
    </xf>
    <xf numFmtId="190" fontId="123" fillId="0" borderId="5" xfId="88" applyNumberFormat="1" applyFont="1" applyFill="1" applyBorder="1" applyAlignment="1">
      <alignment horizontal="center" vertical="center"/>
    </xf>
    <xf numFmtId="0" fontId="131" fillId="11" borderId="8" xfId="0" applyNumberFormat="1" applyFont="1" applyFill="1" applyBorder="1" applyAlignment="1">
      <alignment horizontal="center" vertical="center"/>
    </xf>
    <xf numFmtId="186" fontId="61" fillId="0" borderId="5" xfId="0" applyNumberFormat="1" applyFont="1" applyBorder="1" applyAlignment="1">
      <alignment horizontal="center" vertical="center"/>
    </xf>
    <xf numFmtId="0" fontId="131" fillId="11" borderId="22" xfId="0" applyNumberFormat="1" applyFont="1" applyFill="1" applyBorder="1" applyAlignment="1">
      <alignment horizontal="center" vertical="center"/>
    </xf>
    <xf numFmtId="183" fontId="132" fillId="0" borderId="30" xfId="96" applyNumberFormat="1" applyFont="1" applyFill="1" applyBorder="1" applyAlignment="1">
      <alignment horizontal="center" vertical="center" wrapText="1"/>
    </xf>
    <xf numFmtId="183" fontId="133" fillId="0" borderId="31" xfId="96" applyNumberFormat="1" applyFont="1" applyFill="1" applyBorder="1" applyAlignment="1">
      <alignment horizontal="center" vertical="center" wrapText="1"/>
    </xf>
    <xf numFmtId="0" fontId="21" fillId="5" borderId="17" xfId="67" applyNumberFormat="1" applyFont="1" applyFill="1" applyBorder="1" applyAlignment="1">
      <alignment horizontal="center" vertical="center" wrapText="1"/>
    </xf>
    <xf numFmtId="185" fontId="134" fillId="14" borderId="0" xfId="0" applyNumberFormat="1" applyFont="1" applyFill="1" applyBorder="1" applyAlignment="1">
      <alignment horizontal="center" vertical="center"/>
    </xf>
    <xf numFmtId="0" fontId="47" fillId="0" borderId="0" xfId="93" applyFont="1" applyFill="1"/>
    <xf numFmtId="0" fontId="61" fillId="0" borderId="0" xfId="93" applyFont="1" applyFill="1"/>
    <xf numFmtId="0" fontId="61" fillId="0" borderId="0" xfId="93" applyFont="1" applyFill="1" applyBorder="1"/>
    <xf numFmtId="193" fontId="135" fillId="9" borderId="0" xfId="92" applyNumberFormat="1" applyFont="1" applyFill="1" applyAlignment="1">
      <alignment horizontal="center" vertical="center"/>
    </xf>
    <xf numFmtId="190" fontId="6" fillId="0" borderId="0" xfId="4" applyNumberFormat="1" applyFont="1" applyFill="1" applyBorder="1" applyAlignment="1">
      <alignment horizontal="left"/>
    </xf>
    <xf numFmtId="190" fontId="6" fillId="0" borderId="0" xfId="1" applyNumberFormat="1" applyFont="1" applyFill="1" applyBorder="1" applyAlignment="1">
      <alignment horizontal="right"/>
    </xf>
    <xf numFmtId="190" fontId="47" fillId="0" borderId="0" xfId="88" applyNumberFormat="1" applyFont="1" applyFill="1" applyBorder="1" applyAlignment="1"/>
    <xf numFmtId="190" fontId="12" fillId="0" borderId="5" xfId="65" applyNumberFormat="1" applyFont="1" applyFill="1" applyBorder="1" applyAlignment="1">
      <alignment horizontal="center" vertical="center" wrapText="1"/>
    </xf>
    <xf numFmtId="190" fontId="12" fillId="0" borderId="5" xfId="88" applyNumberFormat="1" applyFont="1" applyFill="1" applyBorder="1" applyAlignment="1">
      <alignment horizontal="center" vertical="center" wrapText="1"/>
    </xf>
    <xf numFmtId="190" fontId="12" fillId="0" borderId="5" xfId="1" applyNumberFormat="1" applyFont="1" applyFill="1" applyBorder="1" applyAlignment="1">
      <alignment horizontal="center" vertical="center" wrapText="1"/>
    </xf>
    <xf numFmtId="190" fontId="12" fillId="0" borderId="5" xfId="4" applyNumberFormat="1" applyFont="1" applyFill="1" applyBorder="1" applyAlignment="1">
      <alignment horizontal="center" vertical="center" wrapText="1"/>
    </xf>
    <xf numFmtId="190" fontId="136" fillId="0" borderId="5" xfId="88" applyNumberFormat="1" applyFont="1" applyFill="1" applyBorder="1" applyAlignment="1">
      <alignment horizontal="center" vertical="center"/>
    </xf>
    <xf numFmtId="190" fontId="137" fillId="0" borderId="5" xfId="88" applyNumberFormat="1" applyFont="1" applyFill="1" applyBorder="1" applyAlignment="1">
      <alignment horizontal="center" vertical="center"/>
    </xf>
    <xf numFmtId="0" fontId="138" fillId="0" borderId="5" xfId="0" applyNumberFormat="1" applyFont="1" applyFill="1" applyBorder="1" applyAlignment="1">
      <alignment horizontal="center" vertical="center"/>
    </xf>
    <xf numFmtId="0" fontId="131" fillId="0" borderId="5" xfId="0" applyNumberFormat="1" applyFont="1" applyFill="1" applyBorder="1" applyAlignment="1">
      <alignment horizontal="center" vertical="center"/>
    </xf>
    <xf numFmtId="0" fontId="138" fillId="0" borderId="5" xfId="0" applyFont="1" applyFill="1" applyBorder="1" applyAlignment="1">
      <alignment horizontal="center" vertical="center"/>
    </xf>
    <xf numFmtId="0" fontId="139" fillId="0" borderId="5" xfId="0" applyNumberFormat="1" applyFont="1" applyFill="1" applyBorder="1" applyAlignment="1">
      <alignment horizontal="center" vertical="center"/>
    </xf>
    <xf numFmtId="0" fontId="140" fillId="0" borderId="5" xfId="0" applyNumberFormat="1" applyFont="1" applyFill="1" applyBorder="1" applyAlignment="1">
      <alignment horizontal="center" vertical="center"/>
    </xf>
    <xf numFmtId="0" fontId="46" fillId="0" borderId="0" xfId="12" applyFont="1" applyAlignment="1">
      <alignment vertical="center"/>
    </xf>
    <xf numFmtId="0" fontId="7" fillId="0" borderId="0" xfId="0" applyFont="1" applyFill="1" applyAlignment="1">
      <alignment horizontal="left" vertical="center"/>
    </xf>
    <xf numFmtId="0" fontId="141" fillId="0" borderId="0" xfId="116" applyFont="1" applyAlignment="1">
      <alignment horizontal="center" vertical="center" wrapText="1"/>
    </xf>
    <xf numFmtId="0" fontId="142" fillId="0" borderId="0" xfId="4" applyFont="1" applyFill="1" applyBorder="1" applyAlignment="1">
      <alignment horizontal="left" vertical="center" wrapText="1"/>
    </xf>
    <xf numFmtId="0" fontId="75" fillId="5" borderId="5" xfId="116" applyFont="1" applyFill="1" applyBorder="1" applyAlignment="1">
      <alignment horizontal="center" vertical="center" wrapText="1"/>
    </xf>
    <xf numFmtId="0" fontId="7" fillId="5" borderId="5" xfId="0" applyFont="1" applyFill="1" applyBorder="1" applyAlignment="1">
      <alignment horizontal="center" vertical="center"/>
    </xf>
    <xf numFmtId="0" fontId="143" fillId="0" borderId="0" xfId="12" applyFont="1" applyBorder="1" applyAlignment="1" applyProtection="1">
      <alignment vertical="center"/>
    </xf>
    <xf numFmtId="0" fontId="144" fillId="0" borderId="5" xfId="32" applyFont="1" applyBorder="1" applyAlignment="1">
      <alignment horizontal="center" vertical="center"/>
    </xf>
    <xf numFmtId="198" fontId="143" fillId="0" borderId="0" xfId="12" applyNumberFormat="1" applyFont="1" applyBorder="1" applyAlignment="1" applyProtection="1">
      <alignment horizontal="left" vertical="center"/>
    </xf>
    <xf numFmtId="0" fontId="145" fillId="0" borderId="5" xfId="32" applyFont="1" applyBorder="1" applyAlignment="1">
      <alignment horizontal="left" vertical="center"/>
    </xf>
    <xf numFmtId="0" fontId="136" fillId="0" borderId="5" xfId="4" applyFont="1" applyFill="1" applyBorder="1" applyAlignment="1">
      <alignment horizontal="center" vertical="center" wrapText="1"/>
    </xf>
    <xf numFmtId="0" fontId="146" fillId="0" borderId="5" xfId="0" applyFont="1" applyFill="1" applyBorder="1" applyAlignment="1">
      <alignment horizontal="center" vertical="center"/>
    </xf>
    <xf numFmtId="0" fontId="89" fillId="0" borderId="0" xfId="0" applyFont="1" applyFill="1" applyBorder="1" applyAlignment="1">
      <alignment horizontal="left" vertical="center"/>
    </xf>
    <xf numFmtId="0" fontId="146" fillId="0" borderId="0" xfId="0" applyFont="1" applyFill="1" applyBorder="1" applyAlignment="1">
      <alignment horizontal="left" vertical="center"/>
    </xf>
    <xf numFmtId="0" fontId="145" fillId="5" borderId="5" xfId="32" applyFont="1" applyFill="1" applyBorder="1" applyAlignment="1">
      <alignment horizontal="left" vertical="center"/>
    </xf>
    <xf numFmtId="0" fontId="6" fillId="11" borderId="5" xfId="32" applyFont="1" applyFill="1" applyBorder="1" applyAlignment="1">
      <alignment horizontal="left" vertical="center"/>
    </xf>
    <xf numFmtId="0" fontId="88" fillId="11" borderId="5" xfId="0" applyFont="1" applyFill="1" applyBorder="1" applyAlignment="1">
      <alignment horizontal="center" vertical="center"/>
    </xf>
    <xf numFmtId="14" fontId="7" fillId="0" borderId="0" xfId="0" applyNumberFormat="1" applyFont="1" applyFill="1" applyBorder="1" applyAlignment="1">
      <alignment vertical="center"/>
    </xf>
    <xf numFmtId="0" fontId="147" fillId="0" borderId="0" xfId="116" applyFont="1" applyFill="1" applyBorder="1" applyAlignment="1">
      <alignment horizontal="left" vertical="center"/>
    </xf>
    <xf numFmtId="0" fontId="12" fillId="0" borderId="0" xfId="116" applyFont="1" applyFill="1" applyBorder="1" applyAlignment="1">
      <alignment horizontal="left" vertical="center"/>
    </xf>
    <xf numFmtId="0" fontId="12" fillId="0" borderId="0" xfId="116" applyFont="1" applyFill="1" applyBorder="1" applyAlignment="1">
      <alignment horizontal="left" vertical="center" wrapText="1"/>
    </xf>
    <xf numFmtId="0" fontId="0" fillId="0" borderId="0" xfId="0" applyFont="1" applyFill="1" applyBorder="1" applyAlignment="1">
      <alignment vertical="center"/>
    </xf>
    <xf numFmtId="0" fontId="145" fillId="0" borderId="5" xfId="32" applyFont="1" applyFill="1" applyBorder="1" applyAlignment="1">
      <alignment horizontal="left" vertical="center"/>
    </xf>
    <xf numFmtId="0" fontId="148" fillId="0" borderId="5" xfId="32" applyFont="1" applyBorder="1" applyAlignment="1">
      <alignment horizontal="center" vertical="center"/>
    </xf>
    <xf numFmtId="0" fontId="149" fillId="0" borderId="5" xfId="117" applyNumberFormat="1" applyFont="1" applyFill="1" applyBorder="1" applyAlignment="1">
      <alignment horizontal="left"/>
    </xf>
    <xf numFmtId="0" fontId="20" fillId="0" borderId="0" xfId="0" applyFont="1">
      <alignment vertical="center"/>
    </xf>
    <xf numFmtId="0" fontId="0" fillId="0" borderId="0" xfId="0" applyNumberFormat="1">
      <alignment vertical="center"/>
    </xf>
    <xf numFmtId="0" fontId="44" fillId="9" borderId="12" xfId="0" applyFont="1" applyFill="1" applyBorder="1" applyAlignment="1">
      <alignment horizontal="center" vertical="center"/>
    </xf>
    <xf numFmtId="0" fontId="44" fillId="9" borderId="0" xfId="0" applyFont="1" applyFill="1" applyAlignment="1">
      <alignment horizontal="center" vertical="center"/>
    </xf>
    <xf numFmtId="0" fontId="44" fillId="9" borderId="0" xfId="0" applyNumberFormat="1" applyFont="1" applyFill="1" applyAlignment="1">
      <alignment horizontal="center" vertical="center"/>
    </xf>
    <xf numFmtId="0" fontId="18" fillId="13" borderId="5" xfId="0" applyFont="1" applyFill="1" applyBorder="1" applyAlignment="1">
      <alignment horizontal="center" vertical="center"/>
    </xf>
    <xf numFmtId="0" fontId="18" fillId="13" borderId="5" xfId="0" applyNumberFormat="1" applyFont="1" applyFill="1" applyBorder="1" applyAlignment="1">
      <alignment horizontal="center" vertical="center"/>
    </xf>
    <xf numFmtId="0" fontId="18" fillId="13" borderId="8" xfId="0" applyFont="1" applyFill="1" applyBorder="1" applyAlignment="1">
      <alignment horizontal="center" vertical="center"/>
    </xf>
    <xf numFmtId="0" fontId="18" fillId="13" borderId="9" xfId="0" applyFont="1" applyFill="1" applyBorder="1" applyAlignment="1">
      <alignment horizontal="center" vertical="center"/>
    </xf>
    <xf numFmtId="0" fontId="18" fillId="13" borderId="9" xfId="0" applyNumberFormat="1" applyFont="1" applyFill="1" applyBorder="1" applyAlignment="1">
      <alignment horizontal="center" vertical="center"/>
    </xf>
    <xf numFmtId="0" fontId="16" fillId="11" borderId="5" xfId="0" applyFont="1" applyFill="1" applyBorder="1" applyAlignment="1">
      <alignment horizontal="center" vertical="center" wrapText="1"/>
    </xf>
    <xf numFmtId="0" fontId="32" fillId="5" borderId="5" xfId="0" applyNumberFormat="1" applyFont="1" applyFill="1" applyBorder="1" applyAlignment="1">
      <alignment horizontal="center" vertical="center"/>
    </xf>
    <xf numFmtId="0" fontId="32" fillId="5" borderId="5" xfId="0" applyNumberFormat="1" applyFont="1" applyFill="1" applyBorder="1" applyAlignment="1">
      <alignment horizontal="center" vertical="center" wrapText="1"/>
    </xf>
    <xf numFmtId="189" fontId="150" fillId="5" borderId="5" xfId="82" applyNumberFormat="1" applyFont="1" applyFill="1" applyBorder="1" applyAlignment="1" applyProtection="1">
      <alignment horizontal="center" vertical="center"/>
    </xf>
    <xf numFmtId="189" fontId="151" fillId="5" borderId="5" xfId="82" applyNumberFormat="1" applyFont="1" applyFill="1" applyBorder="1" applyAlignment="1" applyProtection="1">
      <alignment horizontal="center" vertical="center"/>
    </xf>
    <xf numFmtId="0" fontId="32" fillId="0" borderId="5" xfId="0" applyNumberFormat="1" applyFont="1" applyBorder="1" applyAlignment="1">
      <alignment horizontal="center" vertical="center"/>
    </xf>
    <xf numFmtId="189" fontId="151" fillId="0" borderId="5" xfId="82" applyNumberFormat="1" applyFont="1" applyFill="1" applyBorder="1" applyAlignment="1" applyProtection="1">
      <alignment horizontal="center" vertical="center"/>
    </xf>
    <xf numFmtId="0" fontId="18" fillId="13" borderId="10" xfId="0" applyNumberFormat="1" applyFont="1" applyFill="1" applyBorder="1" applyAlignment="1">
      <alignment horizontal="center" vertical="center"/>
    </xf>
    <xf numFmtId="190" fontId="150" fillId="5" borderId="5" xfId="82" applyNumberFormat="1" applyFont="1" applyFill="1" applyBorder="1" applyAlignment="1" applyProtection="1">
      <alignment horizontal="center" vertical="center"/>
    </xf>
    <xf numFmtId="0" fontId="151" fillId="5" borderId="5" xfId="83" applyFont="1" applyFill="1" applyBorder="1" applyAlignment="1" applyProtection="1">
      <alignment horizontal="center" vertical="center"/>
    </xf>
    <xf numFmtId="190" fontId="43" fillId="11" borderId="5" xfId="82" applyNumberFormat="1" applyFont="1" applyFill="1" applyBorder="1" applyAlignment="1" applyProtection="1">
      <alignment horizontal="center" vertical="center"/>
    </xf>
    <xf numFmtId="0" fontId="32" fillId="0" borderId="5" xfId="46" applyNumberFormat="1" applyFont="1" applyFill="1" applyBorder="1" applyAlignment="1">
      <alignment horizontal="center" vertical="top"/>
    </xf>
    <xf numFmtId="0" fontId="32" fillId="0" borderId="5" xfId="46" applyNumberFormat="1" applyFont="1" applyFill="1" applyBorder="1" applyAlignment="1">
      <alignment horizontal="center" vertical="center"/>
    </xf>
    <xf numFmtId="0" fontId="32" fillId="0" borderId="5" xfId="0" applyNumberFormat="1" applyFont="1" applyFill="1" applyBorder="1" applyAlignment="1">
      <alignment horizontal="center" vertical="center"/>
    </xf>
    <xf numFmtId="190" fontId="151" fillId="0" borderId="5" xfId="82" applyNumberFormat="1" applyFont="1" applyFill="1" applyBorder="1" applyAlignment="1" applyProtection="1">
      <alignment horizontal="center" vertical="center"/>
    </xf>
    <xf numFmtId="0" fontId="86"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NumberFormat="1" applyFont="1" applyFill="1" applyBorder="1" applyAlignment="1">
      <alignment vertical="center"/>
    </xf>
    <xf numFmtId="0" fontId="12" fillId="0" borderId="0" xfId="0" applyFont="1" applyFill="1" applyBorder="1" applyAlignment="1">
      <alignment horizontal="left" vertical="center"/>
    </xf>
    <xf numFmtId="0" fontId="12" fillId="0" borderId="0" xfId="0" applyNumberFormat="1" applyFont="1" applyFill="1" applyBorder="1" applyAlignment="1">
      <alignment horizontal="left" vertical="center"/>
    </xf>
    <xf numFmtId="0" fontId="87" fillId="0" borderId="0" xfId="0" applyFont="1" applyFill="1" applyBorder="1" applyAlignment="1">
      <alignment vertical="center"/>
    </xf>
    <xf numFmtId="0" fontId="87" fillId="0" borderId="0" xfId="0" applyNumberFormat="1" applyFont="1" applyFill="1" applyBorder="1" applyAlignment="1">
      <alignment vertical="center"/>
    </xf>
    <xf numFmtId="0" fontId="152" fillId="0" borderId="0" xfId="0" applyFont="1" applyFill="1" applyBorder="1" applyAlignment="1">
      <alignment horizontal="left" vertical="center"/>
    </xf>
    <xf numFmtId="0" fontId="87" fillId="0" borderId="0" xfId="0" applyFont="1" applyFill="1" applyBorder="1" applyAlignment="1">
      <alignment horizontal="left" vertical="center"/>
    </xf>
    <xf numFmtId="0" fontId="87" fillId="0" borderId="0" xfId="0" applyNumberFormat="1" applyFont="1" applyFill="1" applyBorder="1" applyAlignment="1">
      <alignment horizontal="left" vertical="center"/>
    </xf>
    <xf numFmtId="0" fontId="87" fillId="0" borderId="0" xfId="0" applyFont="1" applyFill="1" applyBorder="1" applyAlignment="1">
      <alignment vertical="center" wrapText="1"/>
    </xf>
    <xf numFmtId="0" fontId="87" fillId="0" borderId="0" xfId="0" applyNumberFormat="1" applyFont="1" applyFill="1" applyBorder="1" applyAlignment="1">
      <alignment vertical="center" wrapText="1"/>
    </xf>
    <xf numFmtId="0" fontId="152" fillId="0" borderId="0" xfId="0" applyFont="1" applyFill="1" applyAlignment="1">
      <alignment horizontal="left" vertical="center"/>
    </xf>
    <xf numFmtId="0" fontId="153" fillId="0" borderId="0" xfId="0" applyFont="1" applyFill="1" applyBorder="1" applyAlignment="1">
      <alignment horizontal="left" vertical="center"/>
    </xf>
    <xf numFmtId="0" fontId="117" fillId="0" borderId="0" xfId="12" applyFont="1" applyFill="1" applyAlignment="1">
      <alignment horizontal="left" vertical="center"/>
    </xf>
    <xf numFmtId="0" fontId="61" fillId="0" borderId="0" xfId="0" applyFont="1" applyFill="1">
      <alignment vertical="center"/>
    </xf>
    <xf numFmtId="0" fontId="61" fillId="0" borderId="0" xfId="0" applyNumberFormat="1" applyFont="1" applyFill="1">
      <alignment vertical="center"/>
    </xf>
    <xf numFmtId="0" fontId="32" fillId="0" borderId="5" xfId="70" applyNumberFormat="1" applyFont="1" applyFill="1" applyBorder="1" applyAlignment="1">
      <alignment horizontal="center" vertical="center"/>
    </xf>
    <xf numFmtId="0" fontId="12" fillId="0" borderId="0" xfId="0" applyNumberFormat="1" applyFont="1" applyFill="1" applyBorder="1" applyAlignment="1">
      <alignment vertical="center"/>
    </xf>
    <xf numFmtId="0" fontId="154" fillId="9" borderId="0" xfId="0" applyFont="1" applyFill="1" applyAlignment="1">
      <alignment horizontal="center" vertical="center"/>
    </xf>
    <xf numFmtId="0" fontId="155" fillId="0" borderId="0" xfId="12" applyFont="1" applyAlignment="1">
      <alignment vertical="center"/>
    </xf>
    <xf numFmtId="178" fontId="35" fillId="5" borderId="5" xfId="55" applyNumberFormat="1" applyFont="1" applyFill="1" applyBorder="1" applyAlignment="1">
      <alignment horizontal="center" vertical="center"/>
    </xf>
    <xf numFmtId="0" fontId="32" fillId="5" borderId="5" xfId="12" applyFont="1" applyFill="1" applyBorder="1" applyAlignment="1">
      <alignment horizontal="center" vertical="center"/>
    </xf>
    <xf numFmtId="0" fontId="155" fillId="0" borderId="0" xfId="12" applyFont="1">
      <alignment vertical="center"/>
    </xf>
    <xf numFmtId="178" fontId="156" fillId="11" borderId="5" xfId="0" applyNumberFormat="1" applyFont="1" applyFill="1" applyBorder="1" applyAlignment="1">
      <alignment horizontal="center" vertical="center"/>
    </xf>
    <xf numFmtId="178" fontId="157" fillId="11" borderId="5" xfId="0" applyNumberFormat="1" applyFont="1" applyFill="1" applyBorder="1" applyAlignment="1">
      <alignment horizontal="center" vertical="center"/>
    </xf>
    <xf numFmtId="178" fontId="71" fillId="11" borderId="5" xfId="67" applyNumberFormat="1" applyFont="1" applyFill="1" applyBorder="1" applyAlignment="1">
      <alignment horizontal="center" vertical="center"/>
    </xf>
    <xf numFmtId="0" fontId="158" fillId="11" borderId="5" xfId="0" applyFont="1" applyFill="1" applyBorder="1" applyAlignment="1">
      <alignment horizontal="center" vertical="center"/>
    </xf>
    <xf numFmtId="178" fontId="0" fillId="11" borderId="5" xfId="0" applyNumberFormat="1" applyFont="1" applyFill="1" applyBorder="1" applyAlignment="1">
      <alignment horizontal="center" vertical="center"/>
    </xf>
    <xf numFmtId="0" fontId="159" fillId="9" borderId="5" xfId="0" applyFont="1" applyFill="1" applyBorder="1" applyAlignment="1">
      <alignment horizontal="center" vertical="center"/>
    </xf>
    <xf numFmtId="0" fontId="160" fillId="9" borderId="5" xfId="0" applyFont="1" applyFill="1" applyBorder="1" applyAlignment="1">
      <alignment horizontal="center" vertical="center"/>
    </xf>
    <xf numFmtId="178" fontId="161" fillId="5" borderId="5" xfId="0" applyNumberFormat="1" applyFont="1" applyFill="1" applyBorder="1" applyAlignment="1">
      <alignment horizontal="center"/>
    </xf>
    <xf numFmtId="182" fontId="162" fillId="5" borderId="32" xfId="0" applyNumberFormat="1" applyFont="1" applyFill="1" applyBorder="1" applyAlignment="1">
      <alignment horizontal="center" shrinkToFit="1"/>
    </xf>
    <xf numFmtId="186" fontId="0" fillId="0" borderId="5" xfId="0" applyNumberFormat="1" applyFont="1" applyFill="1" applyBorder="1" applyAlignment="1">
      <alignment horizontal="center" vertical="center"/>
    </xf>
    <xf numFmtId="0" fontId="135" fillId="9" borderId="25" xfId="0" applyFont="1" applyFill="1" applyBorder="1" applyAlignment="1">
      <alignment horizontal="center" vertical="center"/>
    </xf>
    <xf numFmtId="0" fontId="135" fillId="9" borderId="33" xfId="0" applyFont="1" applyFill="1" applyBorder="1" applyAlignment="1">
      <alignment horizontal="center" vertical="center"/>
    </xf>
    <xf numFmtId="0" fontId="21" fillId="5" borderId="24" xfId="0" applyFont="1" applyFill="1" applyBorder="1" applyAlignment="1">
      <alignment horizontal="center" vertical="center" wrapText="1"/>
    </xf>
    <xf numFmtId="0" fontId="21" fillId="5" borderId="34" xfId="0" applyFont="1" applyFill="1" applyBorder="1" applyAlignment="1">
      <alignment horizontal="center" vertical="center"/>
    </xf>
    <xf numFmtId="0" fontId="109" fillId="0" borderId="35" xfId="0" applyFont="1" applyFill="1" applyBorder="1" applyAlignment="1">
      <alignment horizontal="center" vertical="center" wrapText="1"/>
    </xf>
    <xf numFmtId="0" fontId="109" fillId="0" borderId="36" xfId="0" applyFont="1" applyFill="1" applyBorder="1" applyAlignment="1">
      <alignment horizontal="center" vertical="center" wrapText="1"/>
    </xf>
    <xf numFmtId="0" fontId="109" fillId="0" borderId="37" xfId="0" applyFont="1" applyFill="1" applyBorder="1" applyAlignment="1">
      <alignment horizontal="center" vertical="center" wrapText="1"/>
    </xf>
    <xf numFmtId="0" fontId="89" fillId="0" borderId="38" xfId="0" applyFont="1" applyFill="1" applyBorder="1" applyAlignment="1">
      <alignment horizontal="center" vertical="center" wrapText="1"/>
    </xf>
    <xf numFmtId="0" fontId="163" fillId="0" borderId="38" xfId="0" applyFont="1" applyFill="1" applyBorder="1" applyAlignment="1">
      <alignment horizontal="center" vertical="center" wrapText="1"/>
    </xf>
    <xf numFmtId="0" fontId="109" fillId="0" borderId="39" xfId="0" applyFont="1" applyFill="1" applyBorder="1" applyAlignment="1">
      <alignment horizontal="center" vertical="center" wrapText="1"/>
    </xf>
    <xf numFmtId="0" fontId="89" fillId="0" borderId="40" xfId="0" applyFont="1" applyFill="1" applyBorder="1" applyAlignment="1">
      <alignment horizontal="left" vertical="center" wrapText="1"/>
    </xf>
    <xf numFmtId="0" fontId="109" fillId="0" borderId="24" xfId="0" applyFont="1" applyFill="1" applyBorder="1" applyAlignment="1">
      <alignment horizontal="center" vertical="center" wrapText="1"/>
    </xf>
    <xf numFmtId="0" fontId="89" fillId="0" borderId="34" xfId="0" applyFont="1" applyFill="1" applyBorder="1" applyAlignment="1">
      <alignment horizontal="left" vertical="center" wrapText="1"/>
    </xf>
    <xf numFmtId="0" fontId="0" fillId="0" borderId="0" xfId="0" applyFont="1" applyFill="1" applyBorder="1" applyAlignment="1">
      <alignment horizontal="center" vertical="center"/>
    </xf>
    <xf numFmtId="0" fontId="145" fillId="0" borderId="0" xfId="0" applyFont="1" applyFill="1" applyBorder="1" applyAlignment="1">
      <alignment horizontal="center" vertical="center" wrapText="1"/>
    </xf>
    <xf numFmtId="0" fontId="7" fillId="0" borderId="0" xfId="0" applyFont="1" applyFill="1" applyBorder="1" applyAlignment="1"/>
    <xf numFmtId="0" fontId="62" fillId="9" borderId="5" xfId="0" applyFont="1" applyFill="1" applyBorder="1" applyAlignment="1">
      <alignment horizontal="center" vertical="center"/>
    </xf>
    <xf numFmtId="0" fontId="164" fillId="9" borderId="5" xfId="0" applyFont="1" applyFill="1" applyBorder="1" applyAlignment="1">
      <alignment horizontal="center" vertical="center"/>
    </xf>
    <xf numFmtId="0" fontId="17" fillId="5" borderId="5"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1"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3" xfId="0" applyFont="1" applyFill="1" applyBorder="1" applyAlignment="1">
      <alignment horizontal="center" vertical="center"/>
    </xf>
    <xf numFmtId="0" fontId="144" fillId="0" borderId="42" xfId="0" applyFont="1" applyFill="1" applyBorder="1" applyAlignment="1">
      <alignment horizontal="center" vertical="center" wrapText="1"/>
    </xf>
    <xf numFmtId="0" fontId="144" fillId="0" borderId="7" xfId="0" applyFont="1" applyFill="1" applyBorder="1" applyAlignment="1">
      <alignment horizontal="center" vertical="center" wrapText="1"/>
    </xf>
    <xf numFmtId="0" fontId="144" fillId="0" borderId="22" xfId="0" applyFont="1" applyFill="1" applyBorder="1" applyAlignment="1">
      <alignment horizontal="center" vertical="center" wrapText="1"/>
    </xf>
    <xf numFmtId="0" fontId="32" fillId="14" borderId="31" xfId="0" applyFont="1" applyFill="1" applyBorder="1" applyAlignment="1">
      <alignment horizontal="center" vertical="center"/>
    </xf>
    <xf numFmtId="185" fontId="32" fillId="14" borderId="5" xfId="0" applyNumberFormat="1" applyFont="1" applyFill="1" applyBorder="1" applyAlignment="1">
      <alignment horizontal="center" vertical="center"/>
    </xf>
    <xf numFmtId="0" fontId="32" fillId="0" borderId="31" xfId="0" applyFont="1" applyFill="1" applyBorder="1" applyAlignment="1">
      <alignment horizontal="center" vertical="center"/>
    </xf>
    <xf numFmtId="0" fontId="32" fillId="0" borderId="43"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31" xfId="0" applyFont="1" applyFill="1" applyBorder="1" applyAlignment="1">
      <alignment horizontal="center" vertical="center"/>
    </xf>
    <xf numFmtId="0" fontId="0" fillId="0" borderId="0" xfId="0" applyFont="1" applyFill="1" applyBorder="1" applyAlignment="1">
      <alignment horizontal="left" vertical="center"/>
    </xf>
    <xf numFmtId="0" fontId="165" fillId="0" borderId="0" xfId="0" applyFont="1" applyFill="1" applyBorder="1" applyAlignment="1">
      <alignment horizontal="left" vertical="center"/>
    </xf>
    <xf numFmtId="0" fontId="46" fillId="0" borderId="0" xfId="12" applyFont="1" applyFill="1" applyBorder="1" applyAlignment="1" applyProtection="1">
      <alignment horizontal="center" vertical="center"/>
    </xf>
    <xf numFmtId="0" fontId="17" fillId="5" borderId="10" xfId="0" applyFont="1" applyFill="1" applyBorder="1" applyAlignment="1">
      <alignment horizontal="center" vertical="center"/>
    </xf>
    <xf numFmtId="0" fontId="17" fillId="0" borderId="27" xfId="0" applyFont="1" applyFill="1" applyBorder="1" applyAlignment="1">
      <alignment horizontal="center" vertical="center"/>
    </xf>
    <xf numFmtId="0" fontId="144" fillId="0" borderId="28" xfId="0" applyFont="1" applyFill="1" applyBorder="1" applyAlignment="1">
      <alignment horizontal="center" vertical="center" wrapText="1"/>
    </xf>
    <xf numFmtId="0" fontId="166" fillId="14" borderId="44" xfId="0" applyFont="1" applyFill="1" applyBorder="1" applyAlignment="1">
      <alignment horizontal="center" vertical="center" wrapText="1"/>
    </xf>
    <xf numFmtId="0" fontId="166" fillId="14" borderId="45" xfId="0" applyFont="1" applyFill="1" applyBorder="1" applyAlignment="1">
      <alignment horizontal="center" vertical="center" wrapText="1"/>
    </xf>
    <xf numFmtId="0" fontId="167" fillId="14" borderId="46" xfId="0" applyFont="1" applyFill="1" applyBorder="1" applyAlignment="1">
      <alignment horizontal="left" vertical="center" wrapText="1"/>
    </xf>
    <xf numFmtId="0" fontId="167" fillId="14" borderId="47" xfId="0" applyFont="1" applyFill="1" applyBorder="1" applyAlignment="1">
      <alignment horizontal="left" vertical="center" wrapText="1"/>
    </xf>
    <xf numFmtId="0" fontId="86" fillId="14" borderId="23" xfId="103" applyFont="1" applyFill="1" applyBorder="1" applyAlignment="1">
      <alignment horizontal="left" vertical="center"/>
    </xf>
    <xf numFmtId="0" fontId="89" fillId="14" borderId="0" xfId="0" applyFont="1" applyFill="1" applyBorder="1" applyAlignment="1">
      <alignment horizontal="left" vertical="center" wrapText="1"/>
    </xf>
    <xf numFmtId="0" fontId="9" fillId="14" borderId="0" xfId="12" applyFont="1" applyFill="1" applyAlignment="1">
      <alignment horizontal="center" vertical="center" wrapText="1"/>
    </xf>
    <xf numFmtId="0" fontId="89" fillId="14" borderId="23" xfId="0" applyFont="1" applyFill="1" applyBorder="1" applyAlignment="1">
      <alignment horizontal="left" vertical="center" wrapText="1"/>
    </xf>
    <xf numFmtId="0" fontId="89" fillId="11" borderId="0" xfId="0" applyFont="1" applyFill="1" applyBorder="1" applyAlignment="1">
      <alignment horizontal="left" vertical="center" wrapText="1"/>
    </xf>
    <xf numFmtId="0" fontId="89" fillId="18" borderId="23" xfId="0" applyFont="1" applyFill="1" applyBorder="1" applyAlignment="1">
      <alignment horizontal="left" vertical="center" wrapText="1"/>
    </xf>
    <xf numFmtId="0" fontId="89" fillId="18" borderId="0" xfId="0" applyFont="1" applyFill="1" applyBorder="1" applyAlignment="1">
      <alignment horizontal="left" vertical="center" wrapText="1"/>
    </xf>
    <xf numFmtId="0" fontId="89" fillId="0" borderId="23" xfId="0" applyFont="1" applyFill="1" applyBorder="1" applyAlignment="1">
      <alignment horizontal="left" vertical="center" wrapText="1"/>
    </xf>
    <xf numFmtId="0" fontId="89" fillId="0" borderId="0" xfId="0" applyFont="1" applyFill="1" applyBorder="1" applyAlignment="1">
      <alignment horizontal="left" vertical="center" wrapText="1"/>
    </xf>
    <xf numFmtId="0" fontId="89" fillId="0" borderId="23" xfId="0" applyFont="1" applyFill="1" applyBorder="1" applyAlignment="1">
      <alignment horizontal="left" vertical="center"/>
    </xf>
    <xf numFmtId="0" fontId="89" fillId="0" borderId="0" xfId="0" applyFont="1" applyFill="1" applyAlignment="1">
      <alignment horizontal="left" vertical="center"/>
    </xf>
    <xf numFmtId="0" fontId="163" fillId="0" borderId="23" xfId="0" applyFont="1" applyFill="1" applyBorder="1" applyAlignment="1">
      <alignment horizontal="left" vertical="center" wrapText="1"/>
    </xf>
    <xf numFmtId="0" fontId="163" fillId="0" borderId="0" xfId="0" applyFont="1" applyFill="1" applyBorder="1" applyAlignment="1">
      <alignment horizontal="left" vertical="center" wrapText="1"/>
    </xf>
    <xf numFmtId="0" fontId="168" fillId="0" borderId="23" xfId="0" applyFont="1" applyFill="1" applyBorder="1" applyAlignment="1">
      <alignment horizontal="left" vertical="center" wrapText="1"/>
    </xf>
    <xf numFmtId="0" fontId="168" fillId="0" borderId="0" xfId="0" applyFont="1" applyFill="1" applyBorder="1" applyAlignment="1">
      <alignment horizontal="left" vertical="center" wrapText="1"/>
    </xf>
    <xf numFmtId="0" fontId="168" fillId="0" borderId="23" xfId="0" applyNumberFormat="1" applyFont="1" applyFill="1" applyBorder="1" applyAlignment="1">
      <alignment horizontal="left" vertical="center" wrapText="1"/>
    </xf>
    <xf numFmtId="0" fontId="168" fillId="0" borderId="0" xfId="0" applyNumberFormat="1" applyFont="1" applyFill="1" applyAlignment="1">
      <alignment horizontal="left" vertical="center" wrapText="1"/>
    </xf>
    <xf numFmtId="0" fontId="86" fillId="0" borderId="23" xfId="0" applyFont="1" applyFill="1" applyBorder="1" applyAlignment="1">
      <alignment horizontal="left" vertical="center" wrapText="1"/>
    </xf>
    <xf numFmtId="0" fontId="86" fillId="0" borderId="0" xfId="0" applyFont="1" applyFill="1" applyBorder="1" applyAlignment="1">
      <alignment horizontal="left" vertical="center" wrapText="1"/>
    </xf>
    <xf numFmtId="0" fontId="86" fillId="19" borderId="23" xfId="0" applyFont="1" applyFill="1" applyBorder="1" applyAlignment="1">
      <alignment horizontal="left" vertical="center" wrapText="1"/>
    </xf>
    <xf numFmtId="0" fontId="86" fillId="19" borderId="0" xfId="0" applyFont="1" applyFill="1" applyAlignment="1">
      <alignment horizontal="left" vertical="center" wrapText="1"/>
    </xf>
    <xf numFmtId="0" fontId="89" fillId="0" borderId="0" xfId="0" applyFont="1" applyFill="1" applyAlignment="1">
      <alignment horizontal="left" vertical="center" wrapText="1"/>
    </xf>
    <xf numFmtId="0" fontId="89" fillId="0" borderId="48" xfId="0" applyFont="1" applyFill="1" applyBorder="1" applyAlignment="1">
      <alignment horizontal="left" vertical="center" wrapText="1"/>
    </xf>
    <xf numFmtId="0" fontId="89" fillId="0" borderId="49" xfId="0" applyFont="1" applyFill="1" applyBorder="1" applyAlignment="1">
      <alignment horizontal="left" vertical="center" wrapText="1"/>
    </xf>
    <xf numFmtId="0" fontId="169" fillId="0" borderId="23" xfId="0" applyFont="1" applyFill="1" applyBorder="1" applyAlignment="1">
      <alignment vertical="center"/>
    </xf>
    <xf numFmtId="0" fontId="89" fillId="14" borderId="0" xfId="0" applyFont="1" applyFill="1" applyAlignment="1">
      <alignment vertical="center"/>
    </xf>
    <xf numFmtId="0" fontId="166" fillId="14" borderId="50" xfId="0" applyFont="1" applyFill="1" applyBorder="1" applyAlignment="1">
      <alignment horizontal="center" vertical="center" wrapText="1"/>
    </xf>
    <xf numFmtId="0" fontId="167" fillId="14" borderId="51" xfId="0" applyFont="1" applyFill="1" applyBorder="1" applyAlignment="1">
      <alignment horizontal="left" vertical="center" wrapText="1"/>
    </xf>
    <xf numFmtId="0" fontId="89" fillId="14" borderId="52" xfId="0" applyFont="1" applyFill="1" applyBorder="1" applyAlignment="1">
      <alignment horizontal="left" vertical="center" wrapText="1"/>
    </xf>
    <xf numFmtId="0" fontId="89" fillId="18" borderId="52" xfId="0" applyFont="1" applyFill="1" applyBorder="1" applyAlignment="1">
      <alignment horizontal="left" vertical="center" wrapText="1"/>
    </xf>
    <xf numFmtId="0" fontId="89" fillId="0" borderId="52" xfId="0" applyFont="1" applyFill="1" applyBorder="1" applyAlignment="1">
      <alignment horizontal="left" vertical="center" wrapText="1"/>
    </xf>
    <xf numFmtId="0" fontId="89" fillId="0" borderId="52" xfId="0" applyFont="1" applyFill="1" applyBorder="1" applyAlignment="1">
      <alignment horizontal="left" vertical="center"/>
    </xf>
    <xf numFmtId="0" fontId="163" fillId="0" borderId="52" xfId="0" applyFont="1" applyFill="1" applyBorder="1" applyAlignment="1">
      <alignment horizontal="left" vertical="center" wrapText="1"/>
    </xf>
    <xf numFmtId="0" fontId="168" fillId="0" borderId="52" xfId="0" applyFont="1" applyFill="1" applyBorder="1" applyAlignment="1">
      <alignment horizontal="left" vertical="center" wrapText="1"/>
    </xf>
    <xf numFmtId="0" fontId="168" fillId="0" borderId="52" xfId="0" applyNumberFormat="1" applyFont="1" applyFill="1" applyBorder="1" applyAlignment="1">
      <alignment horizontal="left" vertical="center" wrapText="1"/>
    </xf>
    <xf numFmtId="0" fontId="86" fillId="0" borderId="52" xfId="0" applyFont="1" applyFill="1" applyBorder="1" applyAlignment="1">
      <alignment horizontal="left" vertical="center" wrapText="1"/>
    </xf>
    <xf numFmtId="0" fontId="86" fillId="19" borderId="52" xfId="0" applyFont="1" applyFill="1" applyBorder="1" applyAlignment="1">
      <alignment horizontal="left" vertical="center" wrapText="1"/>
    </xf>
    <xf numFmtId="0" fontId="89" fillId="0" borderId="53" xfId="0" applyFont="1" applyFill="1" applyBorder="1" applyAlignment="1">
      <alignment horizontal="left" vertical="center" wrapText="1"/>
    </xf>
    <xf numFmtId="199" fontId="7" fillId="0" borderId="0" xfId="0" applyNumberFormat="1" applyFont="1" applyFill="1" applyBorder="1" applyAlignment="1"/>
    <xf numFmtId="199" fontId="170" fillId="0" borderId="0" xfId="0" applyNumberFormat="1" applyFont="1" applyFill="1" applyBorder="1" applyAlignment="1">
      <alignment horizontal="center" vertical="center"/>
    </xf>
    <xf numFmtId="199" fontId="171" fillId="0" borderId="0" xfId="0" applyNumberFormat="1" applyFont="1" applyFill="1" applyBorder="1" applyAlignment="1"/>
    <xf numFmtId="199" fontId="89" fillId="0" borderId="0" xfId="0" applyNumberFormat="1" applyFont="1" applyFill="1" applyBorder="1" applyAlignment="1"/>
    <xf numFmtId="199" fontId="172" fillId="0" borderId="0" xfId="0" applyNumberFormat="1" applyFont="1" applyFill="1" applyBorder="1" applyAlignment="1"/>
    <xf numFmtId="199" fontId="5" fillId="0" borderId="0" xfId="0" applyNumberFormat="1" applyFont="1" applyFill="1" applyBorder="1" applyAlignment="1"/>
    <xf numFmtId="199" fontId="12" fillId="0" borderId="0" xfId="0" applyNumberFormat="1" applyFont="1" applyFill="1" applyBorder="1" applyAlignment="1">
      <alignment horizontal="left" vertical="center"/>
    </xf>
    <xf numFmtId="199" fontId="89" fillId="0" borderId="0" xfId="0" applyNumberFormat="1" applyFont="1" applyFill="1" applyBorder="1" applyAlignment="1">
      <alignment horizontal="left"/>
    </xf>
    <xf numFmtId="199" fontId="163" fillId="0" borderId="0" xfId="0" applyNumberFormat="1" applyFont="1" applyFill="1" applyBorder="1" applyAlignment="1"/>
    <xf numFmtId="199" fontId="12" fillId="0" borderId="0" xfId="0" applyNumberFormat="1" applyFont="1" applyFill="1" applyBorder="1" applyAlignment="1"/>
    <xf numFmtId="199" fontId="173" fillId="0" borderId="0" xfId="0" applyNumberFormat="1" applyFont="1" applyFill="1" applyBorder="1" applyAlignment="1"/>
    <xf numFmtId="199" fontId="7" fillId="0" borderId="0" xfId="63" applyNumberFormat="1" applyFont="1" applyFill="1" applyBorder="1" applyAlignment="1" applyProtection="1">
      <alignment horizontal="left" vertical="center"/>
    </xf>
    <xf numFmtId="199" fontId="174" fillId="0" borderId="0" xfId="12" applyNumberFormat="1" applyFont="1" applyAlignment="1" applyProtection="1">
      <alignment horizontal="right"/>
    </xf>
    <xf numFmtId="199" fontId="12" fillId="0" borderId="0" xfId="0" applyNumberFormat="1" applyFont="1" applyFill="1" applyBorder="1" applyAlignment="1">
      <alignment vertical="center"/>
    </xf>
    <xf numFmtId="199" fontId="7" fillId="0" borderId="0" xfId="0" applyNumberFormat="1" applyFont="1" applyFill="1" applyBorder="1" applyAlignment="1">
      <alignment vertical="center"/>
    </xf>
    <xf numFmtId="199" fontId="175" fillId="0" borderId="0" xfId="0" applyNumberFormat="1" applyFont="1" applyFill="1" applyBorder="1" applyAlignment="1">
      <alignment vertical="center"/>
    </xf>
    <xf numFmtId="199" fontId="176" fillId="0" borderId="0" xfId="0" applyNumberFormat="1" applyFont="1" applyFill="1" applyBorder="1" applyAlignment="1"/>
    <xf numFmtId="199" fontId="4" fillId="0" borderId="0" xfId="0" applyNumberFormat="1" applyFont="1" applyFill="1" applyBorder="1" applyAlignment="1">
      <alignment horizontal="left" vertical="center"/>
    </xf>
    <xf numFmtId="0" fontId="166" fillId="0" borderId="44" xfId="103" applyFont="1" applyFill="1" applyBorder="1" applyAlignment="1">
      <alignment horizontal="center" vertical="center" wrapText="1"/>
    </xf>
    <xf numFmtId="0" fontId="166" fillId="0" borderId="45" xfId="103" applyFont="1" applyFill="1" applyBorder="1" applyAlignment="1">
      <alignment horizontal="center" vertical="center" wrapText="1"/>
    </xf>
    <xf numFmtId="0" fontId="167" fillId="14" borderId="23" xfId="103" applyFont="1" applyFill="1" applyBorder="1" applyAlignment="1">
      <alignment horizontal="left" vertical="center" wrapText="1"/>
    </xf>
    <xf numFmtId="0" fontId="167" fillId="14" borderId="0" xfId="103" applyFont="1" applyFill="1" applyBorder="1" applyAlignment="1">
      <alignment horizontal="left" vertical="center" wrapText="1"/>
    </xf>
    <xf numFmtId="0" fontId="9" fillId="14" borderId="0" xfId="12" applyNumberFormat="1" applyFont="1" applyFill="1" applyBorder="1" applyAlignment="1" applyProtection="1">
      <alignment horizontal="center" vertical="center" wrapText="1"/>
    </xf>
    <xf numFmtId="0" fontId="9" fillId="14" borderId="0" xfId="12" applyNumberFormat="1" applyFont="1" applyFill="1" applyBorder="1" applyAlignment="1" applyProtection="1">
      <alignment horizontal="left" vertical="center" wrapText="1"/>
    </xf>
    <xf numFmtId="0" fontId="89" fillId="14" borderId="23" xfId="103" applyFont="1" applyFill="1" applyBorder="1" applyAlignment="1">
      <alignment horizontal="left" vertical="center" wrapText="1"/>
    </xf>
    <xf numFmtId="0" fontId="89" fillId="11" borderId="0" xfId="103" applyFont="1" applyFill="1" applyBorder="1" applyAlignment="1">
      <alignment horizontal="left" vertical="center" wrapText="1"/>
    </xf>
    <xf numFmtId="0" fontId="11" fillId="0" borderId="23" xfId="103" applyFont="1" applyFill="1" applyBorder="1" applyAlignment="1">
      <alignment horizontal="left" vertical="center" wrapText="1"/>
    </xf>
    <xf numFmtId="0" fontId="11" fillId="0" borderId="0" xfId="103" applyFont="1" applyFill="1" applyBorder="1" applyAlignment="1">
      <alignment horizontal="left" vertical="center" wrapText="1"/>
    </xf>
    <xf numFmtId="0" fontId="89" fillId="0" borderId="23" xfId="103" applyFont="1" applyFill="1" applyBorder="1" applyAlignment="1">
      <alignment horizontal="left" vertical="center" wrapText="1"/>
    </xf>
    <xf numFmtId="0" fontId="89" fillId="0" borderId="0" xfId="103" applyFont="1" applyFill="1" applyBorder="1" applyAlignment="1">
      <alignment horizontal="left" vertical="center" wrapText="1"/>
    </xf>
    <xf numFmtId="0" fontId="89" fillId="0" borderId="0" xfId="103" applyFont="1" applyFill="1" applyAlignment="1">
      <alignment horizontal="left" vertical="center" wrapText="1"/>
    </xf>
    <xf numFmtId="0" fontId="89" fillId="0" borderId="23" xfId="103" applyNumberFormat="1" applyFont="1" applyFill="1" applyBorder="1" applyAlignment="1">
      <alignment horizontal="left" vertical="center"/>
    </xf>
    <xf numFmtId="0" fontId="147" fillId="0" borderId="23" xfId="75" applyFont="1" applyFill="1" applyBorder="1" applyAlignment="1" applyProtection="1">
      <alignment horizontal="left" vertical="center" wrapText="1"/>
    </xf>
    <xf numFmtId="0" fontId="147" fillId="0" borderId="0" xfId="75" applyFont="1" applyFill="1" applyAlignment="1" applyProtection="1">
      <alignment horizontal="left" vertical="center" wrapText="1"/>
    </xf>
    <xf numFmtId="0" fontId="177" fillId="0" borderId="23" xfId="75" applyFont="1" applyFill="1" applyBorder="1" applyAlignment="1" applyProtection="1">
      <alignment horizontal="left" vertical="center" wrapText="1"/>
    </xf>
    <xf numFmtId="0" fontId="73" fillId="0" borderId="23" xfId="75" applyFont="1" applyFill="1" applyBorder="1" applyAlignment="1" applyProtection="1">
      <alignment horizontal="left" vertical="center" wrapText="1"/>
    </xf>
    <xf numFmtId="0" fontId="73" fillId="0" borderId="0" xfId="75" applyFont="1" applyFill="1" applyAlignment="1" applyProtection="1">
      <alignment horizontal="left" vertical="center" wrapText="1"/>
    </xf>
    <xf numFmtId="0" fontId="178" fillId="0" borderId="23" xfId="75" applyFont="1" applyFill="1" applyBorder="1" applyAlignment="1" applyProtection="1">
      <alignment horizontal="left" vertical="center" wrapText="1"/>
    </xf>
    <xf numFmtId="0" fontId="178" fillId="0" borderId="0" xfId="75" applyFont="1" applyFill="1" applyAlignment="1" applyProtection="1">
      <alignment horizontal="left" vertical="center" wrapText="1"/>
    </xf>
    <xf numFmtId="0" fontId="179" fillId="0" borderId="23" xfId="75" applyFont="1" applyFill="1" applyBorder="1" applyAlignment="1" applyProtection="1">
      <alignment horizontal="left" vertical="center" wrapText="1"/>
    </xf>
    <xf numFmtId="0" fontId="179" fillId="0" borderId="0" xfId="75" applyFont="1" applyFill="1" applyAlignment="1" applyProtection="1">
      <alignment horizontal="left" vertical="center" wrapText="1"/>
    </xf>
    <xf numFmtId="0" fontId="179" fillId="0" borderId="23" xfId="75" applyFont="1" applyFill="1" applyBorder="1" applyAlignment="1" applyProtection="1">
      <alignment horizontal="left" vertical="center"/>
    </xf>
    <xf numFmtId="0" fontId="180" fillId="0" borderId="23" xfId="75" applyFont="1" applyFill="1" applyBorder="1" applyAlignment="1" applyProtection="1">
      <alignment horizontal="left" vertical="center"/>
    </xf>
    <xf numFmtId="0" fontId="181" fillId="14" borderId="0" xfId="75" applyFont="1" applyFill="1" applyAlignment="1" applyProtection="1">
      <alignment horizontal="left" vertical="center" wrapText="1"/>
    </xf>
    <xf numFmtId="0" fontId="177" fillId="14" borderId="0" xfId="75" applyFont="1" applyFill="1" applyAlignment="1" applyProtection="1">
      <alignment horizontal="left" vertical="center" wrapText="1"/>
    </xf>
    <xf numFmtId="0" fontId="89" fillId="14" borderId="0" xfId="103" applyFont="1" applyFill="1" applyAlignment="1">
      <alignment vertical="center"/>
    </xf>
    <xf numFmtId="0" fontId="17" fillId="0" borderId="49" xfId="0" applyFont="1" applyFill="1" applyBorder="1" applyAlignment="1">
      <alignment vertical="center"/>
    </xf>
    <xf numFmtId="0" fontId="169" fillId="14" borderId="49" xfId="103" applyFont="1" applyFill="1" applyBorder="1" applyAlignment="1">
      <alignment vertical="center"/>
    </xf>
    <xf numFmtId="0" fontId="89" fillId="14" borderId="49" xfId="103" applyFont="1" applyFill="1" applyBorder="1" applyAlignment="1">
      <alignment vertical="center"/>
    </xf>
    <xf numFmtId="0" fontId="166" fillId="0" borderId="50" xfId="103" applyFont="1" applyFill="1" applyBorder="1" applyAlignment="1">
      <alignment horizontal="center" vertical="center" wrapText="1"/>
    </xf>
    <xf numFmtId="0" fontId="167" fillId="14" borderId="52" xfId="103" applyFont="1" applyFill="1" applyBorder="1" applyAlignment="1">
      <alignment horizontal="left" vertical="center" wrapText="1"/>
    </xf>
    <xf numFmtId="0" fontId="89" fillId="14" borderId="52" xfId="103" applyFont="1" applyFill="1" applyBorder="1" applyAlignment="1">
      <alignment horizontal="left" vertical="center" wrapText="1"/>
    </xf>
    <xf numFmtId="0" fontId="11" fillId="0" borderId="52" xfId="103" applyFont="1" applyFill="1" applyBorder="1" applyAlignment="1">
      <alignment horizontal="left" vertical="center" wrapText="1"/>
    </xf>
    <xf numFmtId="0" fontId="89" fillId="0" borderId="52" xfId="103" applyFont="1" applyFill="1" applyBorder="1" applyAlignment="1">
      <alignment horizontal="left" vertical="center" wrapText="1"/>
    </xf>
    <xf numFmtId="0" fontId="147" fillId="0" borderId="52" xfId="75" applyFont="1" applyFill="1" applyBorder="1" applyAlignment="1" applyProtection="1">
      <alignment horizontal="left" vertical="center" wrapText="1"/>
    </xf>
    <xf numFmtId="0" fontId="73" fillId="0" borderId="52" xfId="75" applyFont="1" applyFill="1" applyBorder="1" applyAlignment="1" applyProtection="1">
      <alignment horizontal="left" vertical="center" wrapText="1"/>
    </xf>
    <xf numFmtId="0" fontId="178" fillId="0" borderId="52" xfId="75" applyFont="1" applyFill="1" applyBorder="1" applyAlignment="1" applyProtection="1">
      <alignment horizontal="left" vertical="center" wrapText="1"/>
    </xf>
    <xf numFmtId="0" fontId="179" fillId="0" borderId="52" xfId="75" applyFont="1" applyFill="1" applyBorder="1" applyAlignment="1" applyProtection="1">
      <alignment horizontal="left" vertical="center" wrapText="1"/>
    </xf>
    <xf numFmtId="0" fontId="177" fillId="14" borderId="52" xfId="75" applyFont="1" applyFill="1" applyBorder="1" applyAlignment="1" applyProtection="1">
      <alignment horizontal="left" vertical="center" wrapText="1"/>
    </xf>
    <xf numFmtId="0" fontId="89" fillId="14" borderId="52" xfId="103" applyFont="1" applyFill="1" applyBorder="1" applyAlignment="1">
      <alignment vertical="center"/>
    </xf>
    <xf numFmtId="0" fontId="89" fillId="14" borderId="53" xfId="103" applyFont="1" applyFill="1" applyBorder="1" applyAlignment="1">
      <alignment vertical="center"/>
    </xf>
    <xf numFmtId="0" fontId="166" fillId="14" borderId="5" xfId="0" applyFont="1" applyFill="1" applyBorder="1" applyAlignment="1">
      <alignment horizontal="center" vertical="center"/>
    </xf>
    <xf numFmtId="0" fontId="182" fillId="14" borderId="23" xfId="0" applyFont="1" applyFill="1" applyBorder="1" applyAlignment="1">
      <alignment vertical="center"/>
    </xf>
    <xf numFmtId="0" fontId="89" fillId="14" borderId="0" xfId="0" applyFont="1" applyFill="1" applyBorder="1" applyAlignment="1">
      <alignment vertical="center"/>
    </xf>
    <xf numFmtId="0" fontId="183" fillId="0" borderId="0" xfId="12" applyFont="1" applyFill="1" applyBorder="1" applyAlignment="1" applyProtection="1">
      <alignment vertical="center"/>
    </xf>
    <xf numFmtId="0" fontId="89" fillId="14" borderId="23" xfId="0" applyFont="1" applyFill="1" applyBorder="1" applyAlignment="1">
      <alignment vertical="center"/>
    </xf>
    <xf numFmtId="0" fontId="89" fillId="0" borderId="0" xfId="0" applyFont="1" applyFill="1" applyBorder="1" applyAlignment="1">
      <alignment vertical="center"/>
    </xf>
    <xf numFmtId="0" fontId="86" fillId="0" borderId="23" xfId="0" applyFont="1" applyFill="1" applyBorder="1" applyAlignment="1">
      <alignment vertical="center"/>
    </xf>
    <xf numFmtId="0" fontId="163" fillId="0" borderId="23" xfId="0" applyNumberFormat="1" applyFont="1" applyFill="1" applyBorder="1" applyAlignment="1">
      <alignment horizontal="left" vertical="center" wrapText="1"/>
    </xf>
    <xf numFmtId="0" fontId="163" fillId="0" borderId="0" xfId="0" applyNumberFormat="1" applyFont="1" applyFill="1" applyBorder="1" applyAlignment="1">
      <alignment horizontal="left" vertical="center" wrapText="1"/>
    </xf>
    <xf numFmtId="0" fontId="89" fillId="0" borderId="23" xfId="0" applyNumberFormat="1" applyFont="1" applyFill="1" applyBorder="1" applyAlignment="1">
      <alignment horizontal="left" vertical="center" wrapText="1"/>
    </xf>
    <xf numFmtId="0" fontId="89" fillId="0" borderId="0" xfId="0" applyNumberFormat="1" applyFont="1" applyFill="1" applyAlignment="1">
      <alignment horizontal="left" vertical="center" wrapText="1"/>
    </xf>
    <xf numFmtId="0" fontId="86" fillId="0" borderId="23" xfId="0" applyFont="1" applyFill="1" applyBorder="1" applyAlignment="1">
      <alignment horizontal="left" vertical="center"/>
    </xf>
    <xf numFmtId="0" fontId="86" fillId="0" borderId="0" xfId="0" applyFont="1" applyFill="1" applyBorder="1" applyAlignment="1">
      <alignment horizontal="left" vertical="center"/>
    </xf>
    <xf numFmtId="0" fontId="184" fillId="0" borderId="23" xfId="0" applyFont="1" applyFill="1" applyBorder="1" applyAlignment="1">
      <alignment horizontal="left" vertical="center" wrapText="1"/>
    </xf>
    <xf numFmtId="0" fontId="184" fillId="0" borderId="0" xfId="0" applyFont="1" applyFill="1" applyAlignment="1">
      <alignment horizontal="left" vertical="center" wrapText="1"/>
    </xf>
    <xf numFmtId="0" fontId="169" fillId="0" borderId="23" xfId="0" applyFont="1" applyFill="1" applyBorder="1" applyAlignment="1">
      <alignment horizontal="left" vertical="center" wrapText="1"/>
    </xf>
    <xf numFmtId="0" fontId="169" fillId="0" borderId="0" xfId="0" applyFont="1" applyFill="1" applyAlignment="1">
      <alignment horizontal="left" vertical="center" wrapText="1"/>
    </xf>
    <xf numFmtId="0" fontId="89" fillId="0" borderId="23" xfId="0" applyNumberFormat="1" applyFont="1" applyFill="1" applyBorder="1" applyAlignment="1">
      <alignment horizontal="left" vertical="center"/>
    </xf>
    <xf numFmtId="0" fontId="163" fillId="0" borderId="23" xfId="0" applyNumberFormat="1" applyFont="1" applyFill="1" applyBorder="1" applyAlignment="1">
      <alignment horizontal="left" vertical="center"/>
    </xf>
    <xf numFmtId="0" fontId="163" fillId="0" borderId="0" xfId="0" applyFont="1" applyFill="1" applyAlignment="1">
      <alignment horizontal="left" vertical="center" wrapText="1"/>
    </xf>
    <xf numFmtId="0" fontId="89" fillId="14" borderId="23" xfId="0" applyFont="1" applyFill="1" applyBorder="1" applyAlignment="1">
      <alignment horizontal="left" vertical="top" wrapText="1"/>
    </xf>
    <xf numFmtId="0" fontId="89" fillId="14" borderId="0" xfId="0" applyFont="1" applyFill="1" applyBorder="1" applyAlignment="1">
      <alignment horizontal="left" vertical="top" wrapText="1"/>
    </xf>
    <xf numFmtId="0" fontId="89" fillId="14" borderId="23" xfId="0" applyNumberFormat="1" applyFont="1" applyFill="1" applyBorder="1" applyAlignment="1">
      <alignment horizontal="left" vertical="center" wrapText="1"/>
    </xf>
    <xf numFmtId="0" fontId="89" fillId="14" borderId="0" xfId="0" applyNumberFormat="1" applyFont="1" applyFill="1" applyBorder="1" applyAlignment="1">
      <alignment horizontal="left" vertical="center" wrapText="1"/>
    </xf>
    <xf numFmtId="0" fontId="163" fillId="14" borderId="23" xfId="0" applyFont="1" applyFill="1" applyBorder="1" applyAlignment="1">
      <alignment horizontal="left" vertical="center" wrapText="1"/>
    </xf>
    <xf numFmtId="0" fontId="89" fillId="0" borderId="23" xfId="0" applyFont="1" applyFill="1" applyBorder="1" applyAlignment="1">
      <alignment horizontal="left" vertical="top" wrapText="1"/>
    </xf>
    <xf numFmtId="0" fontId="89" fillId="0" borderId="0" xfId="0" applyFont="1" applyFill="1" applyAlignment="1">
      <alignment horizontal="left" vertical="top" wrapText="1"/>
    </xf>
    <xf numFmtId="0" fontId="89" fillId="0" borderId="23" xfId="0" applyFont="1" applyFill="1" applyBorder="1" applyAlignment="1">
      <alignment vertical="center"/>
    </xf>
    <xf numFmtId="0" fontId="185" fillId="0" borderId="23" xfId="0" applyNumberFormat="1" applyFont="1" applyFill="1" applyBorder="1" applyAlignment="1">
      <alignment horizontal="left" vertical="center"/>
    </xf>
    <xf numFmtId="0" fontId="185" fillId="0" borderId="0" xfId="0" applyFont="1" applyFill="1" applyBorder="1" applyAlignment="1">
      <alignment horizontal="left" vertical="center" wrapText="1"/>
    </xf>
    <xf numFmtId="0" fontId="185" fillId="14" borderId="23" xfId="0" applyNumberFormat="1" applyFont="1" applyFill="1" applyBorder="1" applyAlignment="1">
      <alignment horizontal="left" vertical="center"/>
    </xf>
    <xf numFmtId="0" fontId="185" fillId="11" borderId="0" xfId="0" applyFont="1" applyFill="1" applyBorder="1" applyAlignment="1">
      <alignment horizontal="left" vertical="center" wrapText="1"/>
    </xf>
    <xf numFmtId="0" fontId="89" fillId="14" borderId="23" xfId="0" applyNumberFormat="1" applyFont="1" applyFill="1" applyBorder="1" applyAlignment="1">
      <alignment horizontal="left" vertical="center"/>
    </xf>
    <xf numFmtId="0" fontId="89" fillId="14" borderId="52" xfId="0" applyFont="1" applyFill="1" applyBorder="1" applyAlignment="1">
      <alignment vertical="center"/>
    </xf>
    <xf numFmtId="0" fontId="89" fillId="0" borderId="52" xfId="0" applyFont="1" applyFill="1" applyBorder="1" applyAlignment="1">
      <alignment vertical="center"/>
    </xf>
    <xf numFmtId="0" fontId="163" fillId="0" borderId="52" xfId="0" applyNumberFormat="1" applyFont="1" applyFill="1" applyBorder="1" applyAlignment="1">
      <alignment horizontal="left" vertical="center" wrapText="1"/>
    </xf>
    <xf numFmtId="0" fontId="89" fillId="0" borderId="52" xfId="0" applyNumberFormat="1" applyFont="1" applyFill="1" applyBorder="1" applyAlignment="1">
      <alignment horizontal="left" vertical="center" wrapText="1"/>
    </xf>
    <xf numFmtId="0" fontId="86" fillId="0" borderId="52" xfId="0" applyFont="1" applyFill="1" applyBorder="1" applyAlignment="1">
      <alignment horizontal="left" vertical="center"/>
    </xf>
    <xf numFmtId="0" fontId="184" fillId="0" borderId="52" xfId="0" applyFont="1" applyFill="1" applyBorder="1" applyAlignment="1">
      <alignment horizontal="left" vertical="center" wrapText="1"/>
    </xf>
    <xf numFmtId="0" fontId="169" fillId="0" borderId="52" xfId="0" applyFont="1" applyFill="1" applyBorder="1" applyAlignment="1">
      <alignment horizontal="left" vertical="center" wrapText="1"/>
    </xf>
    <xf numFmtId="0" fontId="89" fillId="14" borderId="52" xfId="0" applyFont="1" applyFill="1" applyBorder="1" applyAlignment="1">
      <alignment horizontal="left" vertical="top" wrapText="1"/>
    </xf>
    <xf numFmtId="0" fontId="89" fillId="14" borderId="52" xfId="0" applyNumberFormat="1" applyFont="1" applyFill="1" applyBorder="1" applyAlignment="1">
      <alignment horizontal="left" vertical="center" wrapText="1"/>
    </xf>
    <xf numFmtId="0" fontId="89" fillId="0" borderId="52" xfId="0" applyFont="1" applyFill="1" applyBorder="1" applyAlignment="1">
      <alignment horizontal="left" vertical="top" wrapText="1"/>
    </xf>
    <xf numFmtId="0" fontId="163" fillId="0" borderId="23" xfId="115" applyFont="1" applyFill="1" applyBorder="1" applyAlignment="1">
      <alignment vertical="top"/>
    </xf>
    <xf numFmtId="0" fontId="88" fillId="0" borderId="0" xfId="0" applyFont="1" applyFill="1" applyBorder="1" applyAlignment="1">
      <alignment horizontal="center" vertical="center"/>
    </xf>
    <xf numFmtId="0" fontId="186" fillId="0" borderId="0" xfId="0" applyFont="1" applyFill="1" applyBorder="1" applyAlignment="1">
      <alignment vertical="center"/>
    </xf>
    <xf numFmtId="0" fontId="89" fillId="14" borderId="23" xfId="115" applyFont="1" applyFill="1" applyBorder="1" applyAlignment="1">
      <alignment vertical="top"/>
    </xf>
    <xf numFmtId="0" fontId="7" fillId="0" borderId="0" xfId="0" applyFont="1" applyFill="1" applyBorder="1" applyAlignment="1">
      <alignment horizontal="center" vertical="center"/>
    </xf>
    <xf numFmtId="0" fontId="89" fillId="14" borderId="23" xfId="0" applyFont="1" applyFill="1" applyBorder="1" applyAlignment="1">
      <alignment horizontal="left" vertical="center"/>
    </xf>
    <xf numFmtId="0" fontId="89" fillId="14" borderId="0" xfId="0" applyFont="1" applyFill="1" applyAlignment="1">
      <alignment horizontal="left" vertical="center" wrapText="1"/>
    </xf>
    <xf numFmtId="0" fontId="86" fillId="14" borderId="23" xfId="0" applyFont="1" applyFill="1" applyBorder="1" applyAlignment="1">
      <alignment horizontal="left" vertical="center"/>
    </xf>
    <xf numFmtId="0" fontId="86" fillId="14" borderId="23" xfId="0" applyFont="1" applyFill="1" applyBorder="1" applyAlignment="1">
      <alignment horizontal="left" vertical="center" wrapText="1"/>
    </xf>
    <xf numFmtId="0" fontId="86" fillId="14" borderId="0" xfId="0" applyFont="1" applyFill="1" applyAlignment="1">
      <alignment horizontal="left" vertical="center" wrapText="1"/>
    </xf>
    <xf numFmtId="0" fontId="187" fillId="14" borderId="23" xfId="0" applyFont="1" applyFill="1" applyBorder="1" applyAlignment="1">
      <alignment horizontal="left" vertical="center"/>
    </xf>
    <xf numFmtId="0" fontId="187" fillId="14" borderId="23" xfId="0" applyFont="1" applyFill="1" applyBorder="1" applyAlignment="1">
      <alignment horizontal="left" vertical="center" wrapText="1"/>
    </xf>
    <xf numFmtId="0" fontId="187" fillId="14" borderId="0" xfId="0" applyFont="1" applyFill="1" applyAlignment="1">
      <alignment horizontal="left" vertical="center" wrapText="1"/>
    </xf>
    <xf numFmtId="0" fontId="169" fillId="0" borderId="54" xfId="0" applyFont="1" applyFill="1" applyBorder="1" applyAlignment="1">
      <alignment vertical="center"/>
    </xf>
    <xf numFmtId="0" fontId="89" fillId="14" borderId="14" xfId="0" applyFont="1" applyFill="1" applyBorder="1" applyAlignment="1">
      <alignment vertical="center"/>
    </xf>
    <xf numFmtId="0" fontId="186" fillId="0" borderId="52" xfId="0" applyFont="1" applyFill="1" applyBorder="1" applyAlignment="1">
      <alignment vertical="center"/>
    </xf>
    <xf numFmtId="0" fontId="10" fillId="0" borderId="52" xfId="0" applyFont="1" applyFill="1" applyBorder="1" applyAlignment="1">
      <alignment vertical="center"/>
    </xf>
    <xf numFmtId="0" fontId="86" fillId="14" borderId="52" xfId="0" applyFont="1" applyFill="1" applyBorder="1" applyAlignment="1">
      <alignment horizontal="left" vertical="center" wrapText="1"/>
    </xf>
    <xf numFmtId="0" fontId="187" fillId="14" borderId="52" xfId="0" applyFont="1" applyFill="1" applyBorder="1" applyAlignment="1">
      <alignment horizontal="left" vertical="center" wrapText="1"/>
    </xf>
    <xf numFmtId="0" fontId="89" fillId="14" borderId="55" xfId="0" applyFont="1" applyFill="1" applyBorder="1" applyAlignment="1">
      <alignment vertical="center"/>
    </xf>
    <xf numFmtId="0" fontId="188" fillId="2" borderId="46" xfId="0" applyFont="1" applyFill="1" applyBorder="1" applyAlignment="1">
      <alignment horizontal="center" vertical="center"/>
    </xf>
    <xf numFmtId="0" fontId="188" fillId="2" borderId="47" xfId="0" applyFont="1" applyFill="1" applyBorder="1" applyAlignment="1">
      <alignment horizontal="center" vertical="center"/>
    </xf>
    <xf numFmtId="0" fontId="189" fillId="2" borderId="48" xfId="12" applyFont="1" applyFill="1" applyBorder="1" applyAlignment="1">
      <alignment horizontal="center" vertical="center"/>
    </xf>
    <xf numFmtId="0" fontId="188" fillId="2" borderId="49" xfId="0" applyFont="1" applyFill="1" applyBorder="1" applyAlignment="1">
      <alignment horizontal="center" vertical="center"/>
    </xf>
    <xf numFmtId="0" fontId="21" fillId="0" borderId="5" xfId="0" applyFont="1" applyFill="1" applyBorder="1" applyAlignment="1">
      <alignment horizontal="center" vertical="center"/>
    </xf>
    <xf numFmtId="0" fontId="21" fillId="2" borderId="5" xfId="0" applyFont="1" applyFill="1" applyBorder="1" applyAlignment="1">
      <alignment horizontal="center" vertical="center" wrapText="1"/>
    </xf>
    <xf numFmtId="0" fontId="21" fillId="2" borderId="5" xfId="0" applyFont="1" applyFill="1" applyBorder="1" applyAlignment="1">
      <alignment horizontal="center" vertical="center"/>
    </xf>
    <xf numFmtId="0" fontId="19" fillId="3" borderId="5" xfId="0" applyFont="1" applyFill="1" applyBorder="1" applyAlignment="1">
      <alignment horizontal="center" vertical="center" wrapText="1"/>
    </xf>
    <xf numFmtId="0" fontId="190" fillId="5" borderId="5" xfId="0" applyFont="1" applyFill="1" applyBorder="1" applyAlignment="1">
      <alignment horizontal="center" vertical="center" wrapText="1"/>
    </xf>
    <xf numFmtId="0" fontId="21" fillId="0" borderId="29" xfId="0" applyFont="1" applyFill="1" applyBorder="1" applyAlignment="1">
      <alignment vertical="center"/>
    </xf>
    <xf numFmtId="0" fontId="21" fillId="0" borderId="11" xfId="0" applyFont="1" applyFill="1" applyBorder="1" applyAlignment="1">
      <alignment horizontal="center" vertical="center"/>
    </xf>
    <xf numFmtId="0" fontId="191" fillId="0" borderId="11"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14" fillId="5" borderId="5" xfId="12" applyFont="1" applyFill="1" applyBorder="1" applyAlignment="1">
      <alignment horizontal="center" vertical="center" wrapText="1"/>
    </xf>
    <xf numFmtId="0" fontId="21" fillId="5" borderId="5" xfId="0" applyFont="1" applyFill="1" applyBorder="1" applyAlignment="1">
      <alignment horizontal="left" vertical="center"/>
    </xf>
    <xf numFmtId="0" fontId="9" fillId="5" borderId="5" xfId="12" applyFont="1" applyFill="1" applyBorder="1" applyAlignment="1" applyProtection="1">
      <alignment horizontal="center" vertical="center"/>
    </xf>
    <xf numFmtId="0" fontId="19" fillId="5" borderId="5" xfId="0" applyFont="1" applyFill="1" applyBorder="1" applyAlignment="1">
      <alignment horizontal="left" vertical="center"/>
    </xf>
    <xf numFmtId="0" fontId="19" fillId="5" borderId="8" xfId="0" applyFont="1" applyFill="1" applyBorder="1" applyAlignment="1">
      <alignment horizontal="left" vertical="center"/>
    </xf>
    <xf numFmtId="0" fontId="19" fillId="5" borderId="9" xfId="0" applyFont="1" applyFill="1" applyBorder="1" applyAlignment="1">
      <alignment horizontal="left" vertical="center"/>
    </xf>
    <xf numFmtId="0" fontId="192" fillId="5" borderId="5" xfId="0" applyFont="1" applyFill="1" applyBorder="1" applyAlignment="1">
      <alignment horizontal="center" vertical="center"/>
    </xf>
    <xf numFmtId="0" fontId="9" fillId="5" borderId="5" xfId="12" applyFont="1" applyFill="1" applyBorder="1" applyAlignment="1">
      <alignment horizontal="center" vertical="center"/>
    </xf>
    <xf numFmtId="0" fontId="19" fillId="5" borderId="7" xfId="0" applyFont="1" applyFill="1" applyBorder="1" applyAlignment="1">
      <alignment horizontal="left" vertical="center"/>
    </xf>
    <xf numFmtId="0" fontId="21" fillId="5" borderId="10" xfId="0" applyFont="1" applyFill="1" applyBorder="1" applyAlignment="1">
      <alignment vertical="center"/>
    </xf>
    <xf numFmtId="0" fontId="188" fillId="2" borderId="51" xfId="0" applyFont="1" applyFill="1" applyBorder="1" applyAlignment="1">
      <alignment horizontal="center" vertical="center"/>
    </xf>
    <xf numFmtId="0" fontId="188" fillId="2" borderId="53" xfId="0" applyFont="1" applyFill="1" applyBorder="1" applyAlignment="1">
      <alignment horizontal="center" vertical="center"/>
    </xf>
    <xf numFmtId="0" fontId="19" fillId="0" borderId="18" xfId="0" applyFont="1" applyFill="1" applyBorder="1" applyAlignment="1">
      <alignment horizontal="center" vertical="center"/>
    </xf>
    <xf numFmtId="0" fontId="19" fillId="5" borderId="10" xfId="0" applyFont="1" applyFill="1" applyBorder="1" applyAlignment="1">
      <alignment horizontal="left" vertical="center"/>
    </xf>
    <xf numFmtId="185" fontId="110" fillId="0" borderId="5" xfId="1" applyNumberFormat="1" applyFont="1" applyFill="1" applyBorder="1" applyAlignment="1" applyProtection="1" quotePrefix="1">
      <alignment horizontal="center" vertical="center" wrapText="1"/>
    </xf>
  </cellXfs>
  <cellStyles count="128">
    <cellStyle name="常规" xfId="0" builtinId="0"/>
    <cellStyle name="常规_TNT PRICE" xfId="1"/>
    <cellStyle name="货币[0]" xfId="2" builtinId="7"/>
    <cellStyle name="20% - 强调文字颜色 3" xfId="3" builtinId="38"/>
    <cellStyle name="常规_价格-1" xfId="4"/>
    <cellStyle name="输入" xfId="5" builtinId="20"/>
    <cellStyle name="货币" xfId="6" builtinId="4"/>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标题 4" xfId="16" builtinId="19"/>
    <cellStyle name="Comma 2" xfId="17"/>
    <cellStyle name="60% - 强调文字颜色 2" xfId="18" builtinId="36"/>
    <cellStyle name="警告文本" xfId="19" builtinId="11"/>
    <cellStyle name="常规 10 10 9" xfId="20"/>
    <cellStyle name="标题" xfId="21" builtinId="15"/>
    <cellStyle name="解释性文本" xfId="22" builtinId="53"/>
    <cellStyle name="标题 1" xfId="23" builtinId="16"/>
    <cellStyle name="标题 2" xfId="24" builtinId="17"/>
    <cellStyle name="60% - 强调文字颜色 1" xfId="25" builtinId="32"/>
    <cellStyle name="标题 3" xfId="26" builtinId="18"/>
    <cellStyle name="常规_Sheet45_1" xfId="27"/>
    <cellStyle name="输出" xfId="28" builtinId="21"/>
    <cellStyle name="常规 85" xfId="29"/>
    <cellStyle name="60% - 强调文字颜色 4" xfId="30" builtinId="44"/>
    <cellStyle name="计算" xfId="31" builtinId="22"/>
    <cellStyle name="常规 31" xfId="32"/>
    <cellStyle name="检查单元格" xfId="33" builtinId="23"/>
    <cellStyle name="强调文字颜色 2" xfId="34" builtinId="33"/>
    <cellStyle name="常规 159" xfId="35"/>
    <cellStyle name="20% - 强调文字颜色 6" xfId="36" builtinId="50"/>
    <cellStyle name="链接单元格" xfId="37" builtinId="24"/>
    <cellStyle name="汇总" xfId="38" builtinId="25"/>
    <cellStyle name="常规 112 2" xfId="39"/>
    <cellStyle name="好" xfId="40" builtinId="26"/>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0,0&#10;&#10;NA&#10;&#10;" xfId="46"/>
    <cellStyle name="20% - 强调文字颜色 2" xfId="47" builtinId="34"/>
    <cellStyle name="40% - 强调文字颜色 2" xfId="48" builtinId="35"/>
    <cellStyle name="强调文字颜色 3" xfId="49" builtinId="37"/>
    <cellStyle name="强调文字颜色 4" xfId="50" builtinId="41"/>
    <cellStyle name="20% - 强调文字颜色 4" xfId="51" builtinId="42"/>
    <cellStyle name="常规_香港DHL代理价" xfId="52"/>
    <cellStyle name="40% - 强调文字颜色 4" xfId="53" builtinId="43"/>
    <cellStyle name="强调文字颜色 5" xfId="54" builtinId="45"/>
    <cellStyle name="常规 172" xfId="55"/>
    <cellStyle name="40% - 强调文字颜色 5" xfId="56" builtinId="47"/>
    <cellStyle name="60% - 强调文字颜色 5" xfId="57" builtinId="48"/>
    <cellStyle name="强调文字颜色 6" xfId="58" builtinId="49"/>
    <cellStyle name="40% - 强调文字颜色 6" xfId="59" builtinId="51"/>
    <cellStyle name="常规 11 12" xfId="60"/>
    <cellStyle name="0,0&#13;&#10;NA&#13;&#10;" xfId="61"/>
    <cellStyle name="60% - 强调文字颜色 6" xfId="62" builtinId="52"/>
    <cellStyle name="常规 11" xfId="63"/>
    <cellStyle name="常规_Sheet1" xfId="64"/>
    <cellStyle name="常规_新价-10%" xfId="65"/>
    <cellStyle name="常规_深速达VIP-2014-09-13" xfId="66"/>
    <cellStyle name="常规 2" xfId="67"/>
    <cellStyle name="常规_UPS分区" xfId="68"/>
    <cellStyle name="常规 3" xfId="69"/>
    <cellStyle name="样式 1" xfId="70"/>
    <cellStyle name="常规_UPS到付分区-040601" xfId="71"/>
    <cellStyle name="常规_UPS价格表080(3).." xfId="72"/>
    <cellStyle name="Normal 2" xfId="73"/>
    <cellStyle name="常规_FEDEX.HKA.IE.B分区表" xfId="74"/>
    <cellStyle name="常规_附件3  FDX公布价及大货特惠价格-0711" xfId="75"/>
    <cellStyle name="常规_新价-10% 2" xfId="76"/>
    <cellStyle name="常规_DHL大货特惠价-DHD051123B" xfId="77"/>
    <cellStyle name="常规_15" xfId="78"/>
    <cellStyle name="_Copy of Standard input" xfId="79"/>
    <cellStyle name="常规 2 2" xfId="80"/>
    <cellStyle name="Normal_Standard output file" xfId="81"/>
    <cellStyle name="千位分隔 2 11" xfId="82"/>
    <cellStyle name="Normal_HK SPI (PT &amp; zone) (30 Apr 2003)_Band-R" xfId="83"/>
    <cellStyle name="常规 116 2 2 2 8" xfId="84"/>
    <cellStyle name="常规 2 11 2" xfId="85"/>
    <cellStyle name="Note 5 2 2 3" xfId="86"/>
    <cellStyle name="40% - Accent4 2 4 2" xfId="87"/>
    <cellStyle name="常规_省内_ups" xfId="88"/>
    <cellStyle name="Normal_CNS_IEEXPT_Special_LL" xfId="89"/>
    <cellStyle name="常规 130" xfId="90"/>
    <cellStyle name="Normal_CNS_IPEXPT_Special_LL" xfId="91"/>
    <cellStyle name="常规_省内_temp_ups" xfId="92"/>
    <cellStyle name="常规_华仁09年10月VIP价" xfId="93"/>
    <cellStyle name="0,0&#10;&#10;NA&#10;&#10; 2 2" xfId="94"/>
    <cellStyle name="Monetaire_TBPL0195_120519给北京豪联的价格表 2" xfId="95"/>
    <cellStyle name="常规_Sheet1_目录_1" xfId="96"/>
    <cellStyle name="常规_EMS小货底价(05-08-29)" xfId="97"/>
    <cellStyle name="常规 16 6 2 2" xfId="98"/>
    <cellStyle name="常规_D-EXI国际速递同行价格 3月" xfId="99"/>
    <cellStyle name="常规 118" xfId="100"/>
    <cellStyle name="超链接 2" xfId="101"/>
    <cellStyle name="常规_Sheet1_UPS折扣" xfId="102"/>
    <cellStyle name="常规 5" xfId="103"/>
    <cellStyle name="常规 5 6 2" xfId="104"/>
    <cellStyle name="常规_东南亚专线" xfId="105"/>
    <cellStyle name="Normal_CN Zone Output File '09 -" xfId="106"/>
    <cellStyle name="Normal_AU Zone Output File '09 -" xfId="107"/>
    <cellStyle name="Normal_HK Zone Output File '09 -" xfId="108"/>
    <cellStyle name="Normal_AU 2007 Zone Chart" xfId="109"/>
    <cellStyle name="常规 263" xfId="110"/>
    <cellStyle name="常规 264" xfId="111"/>
    <cellStyle name="常规 10 10 3 3" xfId="112"/>
    <cellStyle name="常规 261" xfId="113"/>
    <cellStyle name="常规_HK FDX-1" xfId="114"/>
    <cellStyle name="常规_Sheet1_1" xfId="115"/>
    <cellStyle name="常规_dhlarea" xfId="116"/>
    <cellStyle name="_ET_STYLE_NoName_00_" xfId="117"/>
    <cellStyle name="常规_TNT PRICE 2" xfId="118"/>
    <cellStyle name="Normal_HK_IEEXPT_Special 2 2" xfId="119"/>
    <cellStyle name="常规 4" xfId="120"/>
    <cellStyle name="常规 131" xfId="121"/>
    <cellStyle name="常规_Sheet1_UPS折扣 2 2" xfId="122"/>
    <cellStyle name="常规 2 10 2" xfId="123"/>
    <cellStyle name="常规_6.16深圳UPS" xfId="124"/>
    <cellStyle name="解释性文本 4" xfId="125"/>
    <cellStyle name="常规 10 2 3 3 2 4 2" xfId="126"/>
    <cellStyle name="常规 10 5" xfId="127"/>
  </cellStyles>
  <dxfs count="5">
    <dxf>
      <font>
        <color rgb="FFFF0000"/>
      </font>
    </dxf>
    <dxf>
      <font>
        <family val="2"/>
        <b val="0"/>
        <i val="0"/>
        <strike val="0"/>
        <u val="none"/>
        <sz val="11"/>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FF00"/>
        </patternFill>
      </fill>
    </dxf>
  </dxfs>
  <tableStyles count="0" defaultTableStyle="TableStyleMedium2" defaultPivotStyle="PivotStyleLight16"/>
  <colors>
    <mruColors>
      <color rgb="00F3FB96"/>
      <color rgb="00F9FDD0"/>
      <color rgb="00FFFD11"/>
      <color rgb="00D75F3F"/>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9" Type="http://schemas.openxmlformats.org/officeDocument/2006/relationships/styles" Target="styles.xml"/><Relationship Id="rId98" Type="http://schemas.openxmlformats.org/officeDocument/2006/relationships/theme" Target="theme/theme1.xml"/><Relationship Id="rId97" Type="http://schemas.openxmlformats.org/officeDocument/2006/relationships/externalLink" Target="externalLinks/externalLink60.xml"/><Relationship Id="rId96" Type="http://schemas.openxmlformats.org/officeDocument/2006/relationships/externalLink" Target="externalLinks/externalLink59.xml"/><Relationship Id="rId95" Type="http://schemas.openxmlformats.org/officeDocument/2006/relationships/externalLink" Target="externalLinks/externalLink58.xml"/><Relationship Id="rId94" Type="http://schemas.openxmlformats.org/officeDocument/2006/relationships/externalLink" Target="externalLinks/externalLink57.xml"/><Relationship Id="rId93" Type="http://schemas.openxmlformats.org/officeDocument/2006/relationships/externalLink" Target="externalLinks/externalLink56.xml"/><Relationship Id="rId92" Type="http://schemas.openxmlformats.org/officeDocument/2006/relationships/externalLink" Target="externalLinks/externalLink55.xml"/><Relationship Id="rId91" Type="http://schemas.openxmlformats.org/officeDocument/2006/relationships/externalLink" Target="externalLinks/externalLink54.xml"/><Relationship Id="rId90" Type="http://schemas.openxmlformats.org/officeDocument/2006/relationships/externalLink" Target="externalLinks/externalLink53.xml"/><Relationship Id="rId9" Type="http://schemas.openxmlformats.org/officeDocument/2006/relationships/worksheet" Target="worksheets/sheet9.xml"/><Relationship Id="rId89" Type="http://schemas.openxmlformats.org/officeDocument/2006/relationships/externalLink" Target="externalLinks/externalLink52.xml"/><Relationship Id="rId88" Type="http://schemas.openxmlformats.org/officeDocument/2006/relationships/externalLink" Target="externalLinks/externalLink51.xml"/><Relationship Id="rId87" Type="http://schemas.openxmlformats.org/officeDocument/2006/relationships/externalLink" Target="externalLinks/externalLink50.xml"/><Relationship Id="rId86" Type="http://schemas.openxmlformats.org/officeDocument/2006/relationships/externalLink" Target="externalLinks/externalLink49.xml"/><Relationship Id="rId85" Type="http://schemas.openxmlformats.org/officeDocument/2006/relationships/externalLink" Target="externalLinks/externalLink48.xml"/><Relationship Id="rId84" Type="http://schemas.openxmlformats.org/officeDocument/2006/relationships/externalLink" Target="externalLinks/externalLink47.xml"/><Relationship Id="rId83" Type="http://schemas.openxmlformats.org/officeDocument/2006/relationships/externalLink" Target="externalLinks/externalLink46.xml"/><Relationship Id="rId82" Type="http://schemas.openxmlformats.org/officeDocument/2006/relationships/externalLink" Target="externalLinks/externalLink45.xml"/><Relationship Id="rId81" Type="http://schemas.openxmlformats.org/officeDocument/2006/relationships/externalLink" Target="externalLinks/externalLink44.xml"/><Relationship Id="rId80" Type="http://schemas.openxmlformats.org/officeDocument/2006/relationships/externalLink" Target="externalLinks/externalLink43.xml"/><Relationship Id="rId8" Type="http://schemas.openxmlformats.org/officeDocument/2006/relationships/worksheet" Target="worksheets/sheet8.xml"/><Relationship Id="rId79" Type="http://schemas.openxmlformats.org/officeDocument/2006/relationships/externalLink" Target="externalLinks/externalLink42.xml"/><Relationship Id="rId78" Type="http://schemas.openxmlformats.org/officeDocument/2006/relationships/externalLink" Target="externalLinks/externalLink41.xml"/><Relationship Id="rId77" Type="http://schemas.openxmlformats.org/officeDocument/2006/relationships/externalLink" Target="externalLinks/externalLink40.xml"/><Relationship Id="rId76" Type="http://schemas.openxmlformats.org/officeDocument/2006/relationships/externalLink" Target="externalLinks/externalLink39.xml"/><Relationship Id="rId75" Type="http://schemas.openxmlformats.org/officeDocument/2006/relationships/externalLink" Target="externalLinks/externalLink38.xml"/><Relationship Id="rId74" Type="http://schemas.openxmlformats.org/officeDocument/2006/relationships/externalLink" Target="externalLinks/externalLink37.xml"/><Relationship Id="rId73" Type="http://schemas.openxmlformats.org/officeDocument/2006/relationships/externalLink" Target="externalLinks/externalLink36.xml"/><Relationship Id="rId72" Type="http://schemas.openxmlformats.org/officeDocument/2006/relationships/externalLink" Target="externalLinks/externalLink35.xml"/><Relationship Id="rId71" Type="http://schemas.openxmlformats.org/officeDocument/2006/relationships/externalLink" Target="externalLinks/externalLink34.xml"/><Relationship Id="rId70" Type="http://schemas.openxmlformats.org/officeDocument/2006/relationships/externalLink" Target="externalLinks/externalLink33.xml"/><Relationship Id="rId7" Type="http://schemas.openxmlformats.org/officeDocument/2006/relationships/worksheet" Target="worksheets/sheet7.xml"/><Relationship Id="rId69" Type="http://schemas.openxmlformats.org/officeDocument/2006/relationships/externalLink" Target="externalLinks/externalLink32.xml"/><Relationship Id="rId68" Type="http://schemas.openxmlformats.org/officeDocument/2006/relationships/externalLink" Target="externalLinks/externalLink31.xml"/><Relationship Id="rId67" Type="http://schemas.openxmlformats.org/officeDocument/2006/relationships/externalLink" Target="externalLinks/externalLink30.xml"/><Relationship Id="rId66" Type="http://schemas.openxmlformats.org/officeDocument/2006/relationships/externalLink" Target="externalLinks/externalLink29.xml"/><Relationship Id="rId65" Type="http://schemas.openxmlformats.org/officeDocument/2006/relationships/externalLink" Target="externalLinks/externalLink28.xml"/><Relationship Id="rId64" Type="http://schemas.openxmlformats.org/officeDocument/2006/relationships/externalLink" Target="externalLinks/externalLink27.xml"/><Relationship Id="rId63" Type="http://schemas.openxmlformats.org/officeDocument/2006/relationships/externalLink" Target="externalLinks/externalLink26.xml"/><Relationship Id="rId62" Type="http://schemas.openxmlformats.org/officeDocument/2006/relationships/externalLink" Target="externalLinks/externalLink25.xml"/><Relationship Id="rId61" Type="http://schemas.openxmlformats.org/officeDocument/2006/relationships/externalLink" Target="externalLinks/externalLink24.xml"/><Relationship Id="rId60" Type="http://schemas.openxmlformats.org/officeDocument/2006/relationships/externalLink" Target="externalLinks/externalLink23.xml"/><Relationship Id="rId6" Type="http://schemas.openxmlformats.org/officeDocument/2006/relationships/worksheet" Target="worksheets/sheet6.xml"/><Relationship Id="rId59" Type="http://schemas.openxmlformats.org/officeDocument/2006/relationships/externalLink" Target="externalLinks/externalLink22.xml"/><Relationship Id="rId58" Type="http://schemas.openxmlformats.org/officeDocument/2006/relationships/externalLink" Target="externalLinks/externalLink21.xml"/><Relationship Id="rId57" Type="http://schemas.openxmlformats.org/officeDocument/2006/relationships/externalLink" Target="externalLinks/externalLink20.xml"/><Relationship Id="rId56" Type="http://schemas.openxmlformats.org/officeDocument/2006/relationships/externalLink" Target="externalLinks/externalLink19.xml"/><Relationship Id="rId55" Type="http://schemas.openxmlformats.org/officeDocument/2006/relationships/externalLink" Target="externalLinks/externalLink18.xml"/><Relationship Id="rId54" Type="http://schemas.openxmlformats.org/officeDocument/2006/relationships/externalLink" Target="externalLinks/externalLink17.xml"/><Relationship Id="rId53" Type="http://schemas.openxmlformats.org/officeDocument/2006/relationships/externalLink" Target="externalLinks/externalLink16.xml"/><Relationship Id="rId52" Type="http://schemas.openxmlformats.org/officeDocument/2006/relationships/externalLink" Target="externalLinks/externalLink15.xml"/><Relationship Id="rId51" Type="http://schemas.openxmlformats.org/officeDocument/2006/relationships/externalLink" Target="externalLinks/externalLink14.xml"/><Relationship Id="rId50" Type="http://schemas.openxmlformats.org/officeDocument/2006/relationships/externalLink" Target="externalLinks/externalLink13.xml"/><Relationship Id="rId5" Type="http://schemas.openxmlformats.org/officeDocument/2006/relationships/worksheet" Target="worksheets/sheet5.xml"/><Relationship Id="rId49" Type="http://schemas.openxmlformats.org/officeDocument/2006/relationships/externalLink" Target="externalLinks/externalLink12.xml"/><Relationship Id="rId48" Type="http://schemas.openxmlformats.org/officeDocument/2006/relationships/externalLink" Target="externalLinks/externalLink11.xml"/><Relationship Id="rId47" Type="http://schemas.openxmlformats.org/officeDocument/2006/relationships/externalLink" Target="externalLinks/externalLink10.xml"/><Relationship Id="rId46" Type="http://schemas.openxmlformats.org/officeDocument/2006/relationships/externalLink" Target="externalLinks/externalLink9.xml"/><Relationship Id="rId45" Type="http://schemas.openxmlformats.org/officeDocument/2006/relationships/externalLink" Target="externalLinks/externalLink8.xml"/><Relationship Id="rId44" Type="http://schemas.openxmlformats.org/officeDocument/2006/relationships/externalLink" Target="externalLinks/externalLink7.xml"/><Relationship Id="rId43" Type="http://schemas.openxmlformats.org/officeDocument/2006/relationships/externalLink" Target="externalLinks/externalLink6.xml"/><Relationship Id="rId42" Type="http://schemas.openxmlformats.org/officeDocument/2006/relationships/externalLink" Target="externalLinks/externalLink5.xml"/><Relationship Id="rId41" Type="http://schemas.openxmlformats.org/officeDocument/2006/relationships/externalLink" Target="externalLinks/externalLink4.xml"/><Relationship Id="rId40" Type="http://schemas.openxmlformats.org/officeDocument/2006/relationships/externalLink" Target="externalLinks/externalLink3.xml"/><Relationship Id="rId4" Type="http://schemas.openxmlformats.org/officeDocument/2006/relationships/worksheet" Target="worksheets/sheet4.xml"/><Relationship Id="rId39" Type="http://schemas.openxmlformats.org/officeDocument/2006/relationships/externalLink" Target="externalLinks/externalLink2.xml"/><Relationship Id="rId38" Type="http://schemas.openxmlformats.org/officeDocument/2006/relationships/externalLink" Target="externalLinks/externalLink1.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0" Type="http://schemas.openxmlformats.org/officeDocument/2006/relationships/sharedStrings" Target="sharedStrings.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10795</xdr:colOff>
      <xdr:row>0</xdr:row>
      <xdr:rowOff>10795</xdr:rowOff>
    </xdr:from>
    <xdr:to>
      <xdr:col>1</xdr:col>
      <xdr:colOff>725170</xdr:colOff>
      <xdr:row>1</xdr:row>
      <xdr:rowOff>186690</xdr:rowOff>
    </xdr:to>
    <xdr:pic>
      <xdr:nvPicPr>
        <xdr:cNvPr id="2" name="Picture 2" descr="mmexport1439889040170"/>
        <xdr:cNvPicPr>
          <a:picLocks noChangeAspect="1"/>
        </xdr:cNvPicPr>
      </xdr:nvPicPr>
      <xdr:blipFill>
        <a:blip r:embed="rId1"/>
        <a:stretch>
          <a:fillRect/>
        </a:stretch>
      </xdr:blipFill>
      <xdr:spPr>
        <a:xfrm>
          <a:off x="10795" y="10795"/>
          <a:ext cx="1724025" cy="739775"/>
        </a:xfrm>
        <a:prstGeom prst="rect">
          <a:avLst/>
        </a:prstGeom>
        <a:noFill/>
        <a:ln w="9525">
          <a:noFill/>
        </a:ln>
      </xdr:spPr>
    </xdr:pic>
    <xdr:clientData/>
  </xdr:twoCellAnchor>
  <xdr:twoCellAnchor editAs="oneCell">
    <xdr:from>
      <xdr:col>7</xdr:col>
      <xdr:colOff>448945</xdr:colOff>
      <xdr:row>0</xdr:row>
      <xdr:rowOff>9525</xdr:rowOff>
    </xdr:from>
    <xdr:to>
      <xdr:col>9</xdr:col>
      <xdr:colOff>592455</xdr:colOff>
      <xdr:row>1</xdr:row>
      <xdr:rowOff>185420</xdr:rowOff>
    </xdr:to>
    <xdr:pic>
      <xdr:nvPicPr>
        <xdr:cNvPr id="3" name="Picture 2" descr="mmexport1439889040170"/>
        <xdr:cNvPicPr>
          <a:picLocks noChangeAspect="1"/>
        </xdr:cNvPicPr>
      </xdr:nvPicPr>
      <xdr:blipFill>
        <a:blip r:embed="rId1"/>
        <a:stretch>
          <a:fillRect/>
        </a:stretch>
      </xdr:blipFill>
      <xdr:spPr>
        <a:xfrm>
          <a:off x="8857615" y="9525"/>
          <a:ext cx="1734820" cy="739775"/>
        </a:xfrm>
        <a:prstGeom prst="rect">
          <a:avLst/>
        </a:prstGeom>
        <a:noFill/>
        <a:ln w="9525">
          <a:noFill/>
        </a:ln>
      </xdr:spPr>
    </xdr:pic>
    <xdr:clientData/>
  </xdr:twoCellAnchor>
  <xdr:twoCellAnchor>
    <xdr:from>
      <xdr:col>10</xdr:col>
      <xdr:colOff>115570</xdr:colOff>
      <xdr:row>0</xdr:row>
      <xdr:rowOff>53975</xdr:rowOff>
    </xdr:from>
    <xdr:to>
      <xdr:col>13</xdr:col>
      <xdr:colOff>486410</xdr:colOff>
      <xdr:row>4</xdr:row>
      <xdr:rowOff>158750</xdr:rowOff>
    </xdr:to>
    <xdr:sp>
      <xdr:nvSpPr>
        <xdr:cNvPr id="7" name="椭圆形标注 6"/>
        <xdr:cNvSpPr/>
      </xdr:nvSpPr>
      <xdr:spPr>
        <a:xfrm>
          <a:off x="10715625" y="53975"/>
          <a:ext cx="2403475" cy="1316355"/>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a:t>
          </a:r>
          <a:r>
            <a:rPr lang="zh-CN" altLang="en-US">
              <a:sym typeface="+mn-ea"/>
            </a:rPr>
            <a:t>http://www.baikegj.com/</a:t>
          </a:r>
          <a:endParaRPr lang="zh-CN" altLang="en-US" sz="1100"/>
        </a:p>
        <a:p>
          <a:pPr algn="l"/>
          <a:r>
            <a:rPr lang="zh-CN" altLang="en-US" sz="1200" b="1">
              <a:solidFill>
                <a:schemeClr val="bg1"/>
              </a:solidFill>
              <a:uFillTx/>
              <a:ea typeface="仿宋" panose="02010609060101010101" charset="-122"/>
              <a:sym typeface="+mn-ea"/>
            </a:rPr>
            <a:t>或公众号价格为准</a:t>
          </a:r>
          <a:endParaRPr lang="zh-CN" altLang="en-US" sz="1100"/>
        </a:p>
      </xdr:txBody>
    </xdr:sp>
    <xdr:clientData/>
  </xdr:twoCellAnchor>
  <xdr:twoCellAnchor editAs="oneCell">
    <xdr:from>
      <xdr:col>10</xdr:col>
      <xdr:colOff>86360</xdr:colOff>
      <xdr:row>5</xdr:row>
      <xdr:rowOff>220345</xdr:rowOff>
    </xdr:from>
    <xdr:to>
      <xdr:col>13</xdr:col>
      <xdr:colOff>453390</xdr:colOff>
      <xdr:row>13</xdr:row>
      <xdr:rowOff>23495</xdr:rowOff>
    </xdr:to>
    <xdr:pic>
      <xdr:nvPicPr>
        <xdr:cNvPr id="5" name="图片 4" descr="H~)66JFCG2}4M(039R(PJUV"/>
        <xdr:cNvPicPr>
          <a:picLocks noChangeAspect="1"/>
        </xdr:cNvPicPr>
      </xdr:nvPicPr>
      <xdr:blipFill>
        <a:blip r:embed="rId2"/>
        <a:stretch>
          <a:fillRect/>
        </a:stretch>
      </xdr:blipFill>
      <xdr:spPr>
        <a:xfrm>
          <a:off x="10686415" y="1660525"/>
          <a:ext cx="2399665" cy="219075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10</xdr:row>
      <xdr:rowOff>114300</xdr:rowOff>
    </xdr:from>
    <xdr:to>
      <xdr:col>7</xdr:col>
      <xdr:colOff>342900</xdr:colOff>
      <xdr:row>18</xdr:row>
      <xdr:rowOff>73660</xdr:rowOff>
    </xdr:to>
    <xdr:sp>
      <xdr:nvSpPr>
        <xdr:cNvPr id="2" name="矩形 1"/>
        <xdr:cNvSpPr/>
      </xdr:nvSpPr>
      <xdr:spPr>
        <a:xfrm>
          <a:off x="608711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3" name="矩形 2"/>
        <xdr:cNvSpPr/>
      </xdr:nvSpPr>
      <xdr:spPr>
        <a:xfrm>
          <a:off x="6972935"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 name="矩形 3"/>
        <xdr:cNvSpPr/>
      </xdr:nvSpPr>
      <xdr:spPr>
        <a:xfrm>
          <a:off x="6972935"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5" name="矩形 77"/>
        <xdr:cNvSpPr/>
      </xdr:nvSpPr>
      <xdr:spPr>
        <a:xfrm>
          <a:off x="608711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6" name="矩形 78"/>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7" name="矩形 79"/>
        <xdr:cNvSpPr/>
      </xdr:nvSpPr>
      <xdr:spPr>
        <a:xfrm>
          <a:off x="6972935" y="32461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8" name="矩形 80"/>
        <xdr:cNvSpPr/>
      </xdr:nvSpPr>
      <xdr:spPr>
        <a:xfrm>
          <a:off x="608711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9" name="矩形 81"/>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0" name="矩形 82"/>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1" name="矩形 83"/>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2" name="矩形 84"/>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3" name="矩形 85"/>
        <xdr:cNvSpPr/>
      </xdr:nvSpPr>
      <xdr:spPr>
        <a:xfrm>
          <a:off x="6972935" y="32461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14" name="矩形 10"/>
        <xdr:cNvSpPr/>
      </xdr:nvSpPr>
      <xdr:spPr>
        <a:xfrm>
          <a:off x="60871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 name="矩形 11"/>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 name="矩形 12"/>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7" name="矩形 13"/>
        <xdr:cNvSpPr/>
      </xdr:nvSpPr>
      <xdr:spPr>
        <a:xfrm>
          <a:off x="60871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8" name="矩形 14"/>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9" name="矩形 15"/>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0" name="矩形 16"/>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1" name="矩形 17"/>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2" name="矩形 18"/>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3" name="矩形 40"/>
        <xdr:cNvSpPr/>
      </xdr:nvSpPr>
      <xdr:spPr>
        <a:xfrm>
          <a:off x="60871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4" name="矩形 41"/>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5" name="矩形 42"/>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6" name="矩形 43"/>
        <xdr:cNvSpPr/>
      </xdr:nvSpPr>
      <xdr:spPr>
        <a:xfrm>
          <a:off x="60871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7" name="矩形 44"/>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8" name="矩形 45"/>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9" name="矩形 46"/>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0" name="矩形 47"/>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1" name="矩形 48"/>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2" name="矩形 2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3" name="矩形 2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4" name="矩形 2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5" name="矩形 2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6" name="矩形 2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7" name="矩形 2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8" name="矩形 2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9" name="矩形 2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0" name="矩形 2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1" name="矩形 2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2" name="矩形 3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3" name="矩形 3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 name="矩形 3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 name="矩形 3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 name="矩形 3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 name="矩形 3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 name="矩形 3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 name="矩形 3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 name="矩形 4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 name="矩形 5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 name="矩形 5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 name="矩形 5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 name="矩形 5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 name="矩形 5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6" name="矩形 5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7" name="矩形 5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 name="矩形 5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 name="矩形 5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 name="矩形 5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 name="矩形 6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 name="矩形 6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 name="矩形 6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 name="矩形 6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 name="矩形 6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 name="矩形 6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 name="矩形 6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 name="矩形 6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 name="矩形 6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 name="矩形 6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1" name="矩形 7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2" name="矩形 7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3" name="矩形 7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4" name="矩形 7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5" name="矩形 7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6" name="矩形 7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7" name="矩形 7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8" name="矩形 7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9" name="矩形 7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0" name="矩形 7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1" name="矩形 8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2" name="矩形 8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3" name="矩形 8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4" name="矩形 8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5" name="矩形 8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 name="矩形 8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 name="矩形 8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 name="矩形 8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 name="矩形 8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 name="矩形 8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 name="矩形 9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 name="矩形 9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 name="矩形 9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 name="矩形 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 name="矩形 9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 name="矩形 9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7" name="矩形 9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8" name="矩形 9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9" name="矩形 9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 name="矩形 9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 name="矩形 10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 name="矩形 10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 name="矩形 10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 name="矩形 9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 name="矩形 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 name="矩形 9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 name="矩形 9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 name="矩形 9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 name="矩形 9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 name="矩形 9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 name="矩形 9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 name="矩形 10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3" name="矩形 10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4" name="矩形 10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5" name="矩形 10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6" name="矩形 10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7" name="矩形 10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8" name="矩形 10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9" name="矩形 10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0" name="矩形 10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1" name="矩形 10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2" name="矩形 12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3" name="矩形 12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4" name="矩形 12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 name="矩形 12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6" name="矩形 12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7" name="矩形 12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8" name="矩形 12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9" name="矩形 12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0" name="矩形 12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1" name="矩形 13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2" name="矩形 13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3" name="矩形 13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 name="矩形 13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5" name="矩形 13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6" name="矩形 13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7" name="矩形 13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8" name="矩形 13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9" name="矩形 13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140" name="矩形 1"/>
        <xdr:cNvSpPr/>
      </xdr:nvSpPr>
      <xdr:spPr>
        <a:xfrm>
          <a:off x="608711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141" name="矩形 2"/>
        <xdr:cNvSpPr/>
      </xdr:nvSpPr>
      <xdr:spPr>
        <a:xfrm>
          <a:off x="6972935"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142" name="矩形 3"/>
        <xdr:cNvSpPr/>
      </xdr:nvSpPr>
      <xdr:spPr>
        <a:xfrm>
          <a:off x="6972935"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143" name="矩形 77"/>
        <xdr:cNvSpPr/>
      </xdr:nvSpPr>
      <xdr:spPr>
        <a:xfrm>
          <a:off x="608711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4" name="矩形 78"/>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5" name="矩形 79"/>
        <xdr:cNvSpPr/>
      </xdr:nvSpPr>
      <xdr:spPr>
        <a:xfrm>
          <a:off x="6972935" y="32461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146" name="矩形 80"/>
        <xdr:cNvSpPr/>
      </xdr:nvSpPr>
      <xdr:spPr>
        <a:xfrm>
          <a:off x="608711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7" name="矩形 81"/>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8" name="矩形 82"/>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9" name="矩形 83"/>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50" name="矩形 84"/>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51" name="矩形 85"/>
        <xdr:cNvSpPr/>
      </xdr:nvSpPr>
      <xdr:spPr>
        <a:xfrm>
          <a:off x="6972935" y="32461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152" name="矩形 10"/>
        <xdr:cNvSpPr/>
      </xdr:nvSpPr>
      <xdr:spPr>
        <a:xfrm>
          <a:off x="60871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3" name="矩形 11"/>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4" name="矩形 12"/>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55" name="矩形 13"/>
        <xdr:cNvSpPr/>
      </xdr:nvSpPr>
      <xdr:spPr>
        <a:xfrm>
          <a:off x="60871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6" name="矩形 14"/>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7" name="矩形 15"/>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8" name="矩形 16"/>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9" name="矩形 17"/>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0" name="矩形 18"/>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1" name="矩形 40"/>
        <xdr:cNvSpPr/>
      </xdr:nvSpPr>
      <xdr:spPr>
        <a:xfrm>
          <a:off x="60871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2" name="矩形 41"/>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3" name="矩形 42"/>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4" name="矩形 43"/>
        <xdr:cNvSpPr/>
      </xdr:nvSpPr>
      <xdr:spPr>
        <a:xfrm>
          <a:off x="60871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5" name="矩形 44"/>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6" name="矩形 45"/>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7" name="矩形 46"/>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8" name="矩形 47"/>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9" name="矩形 48"/>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0" name="矩形 2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1" name="矩形 2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2" name="矩形 2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3" name="矩形 2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4" name="矩形 2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5" name="矩形 2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6" name="矩形 2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7" name="矩形 2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8" name="矩形 2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9" name="矩形 2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0" name="矩形 3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1" name="矩形 3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2" name="矩形 3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3" name="矩形 3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4" name="矩形 3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5" name="矩形 3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6" name="矩形 3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7" name="矩形 3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8" name="矩形 18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9" name="矩形 18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0" name="矩形 18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1" name="矩形 19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2" name="矩形 19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3" name="矩形 19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4" name="矩形 1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5" name="矩形 19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6" name="矩形 19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7" name="矩形 19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8" name="矩形 19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9" name="矩形 19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0" name="矩形 19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1" name="矩形 20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2" name="矩形 20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3" name="矩形 20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4" name="矩形 20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5" name="矩形 20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6" name="矩形 20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7" name="矩形 20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8" name="矩形 20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9" name="矩形 20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0" name="矩形 20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1" name="矩形 21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2" name="矩形 21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3" name="矩形 21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4" name="矩形 21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5" name="矩形 21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6" name="矩形 21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7" name="矩形 21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8" name="矩形 21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9" name="矩形 21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0" name="矩形 21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1" name="矩形 22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2" name="矩形 22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3" name="矩形 22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4" name="矩形 22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5" name="矩形 22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6" name="矩形 22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7" name="矩形 22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8" name="矩形 22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9" name="矩形 22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0" name="矩形 22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1" name="矩形 23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2" name="矩形 23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3" name="矩形 23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4" name="矩形 23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5" name="矩形 23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6" name="矩形 23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7" name="矩形 23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8" name="矩形 23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9" name="矩形 23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0" name="矩形 23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1" name="矩形 24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2" name="矩形 9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3" name="矩形 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4" name="矩形 9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5" name="矩形 9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6" name="矩形 9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7" name="矩形 9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8" name="矩形 9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9" name="矩形 9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0" name="矩形 10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1" name="矩形 10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2" name="矩形 10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3" name="矩形 10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4" name="矩形 10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5" name="矩形 10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6" name="矩形 10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7" name="矩形 10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8" name="矩形 10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9" name="矩形 10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0" name="矩形 25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1" name="矩形 26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2" name="矩形 26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3" name="矩形 26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4" name="矩形 26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5" name="矩形 26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6" name="矩形 26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7" name="矩形 26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8" name="矩形 26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9" name="矩形 26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0" name="矩形 26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1" name="矩形 27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2" name="矩形 27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3" name="矩形 27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4" name="矩形 27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5" name="矩形 27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6" name="矩形 27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7" name="矩形 27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8" name="矩形 27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9" name="矩形 27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0" name="矩形 27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1" name="矩形 28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2" name="矩形 28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3" name="矩形 28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4" name="矩形 28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5" name="矩形 28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6" name="矩形 28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7" name="矩形 28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8" name="矩形 28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9" name="矩形 28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90" name="矩形 28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1" name="矩形 29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2" name="矩形 29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3" name="矩形 29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4" name="矩形 2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5" name="矩形 29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296" name="矩形 2"/>
        <xdr:cNvSpPr/>
      </xdr:nvSpPr>
      <xdr:spPr>
        <a:xfrm>
          <a:off x="963041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297" name="矩形 3"/>
        <xdr:cNvSpPr/>
      </xdr:nvSpPr>
      <xdr:spPr>
        <a:xfrm>
          <a:off x="963041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298" name="矩形 78"/>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299" name="矩形 79"/>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0" name="矩形 81"/>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1" name="矩形 82"/>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2" name="矩形 83"/>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3" name="矩形 84"/>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4" name="矩形 85"/>
        <xdr:cNvSpPr/>
      </xdr:nvSpPr>
      <xdr:spPr>
        <a:xfrm>
          <a:off x="9630410" y="32461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305" name="矩形 11"/>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6" name="矩形 12"/>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7" name="矩形 14"/>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8" name="矩形 15"/>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9" name="矩形 16"/>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0" name="矩形 17"/>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1" name="矩形 18"/>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2" name="矩形 41"/>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3" name="矩形 42"/>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4" name="矩形 44"/>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5" name="矩形 45"/>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6" name="矩形 46"/>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7" name="矩形 47"/>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8" name="矩形 48"/>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19" name="矩形 2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0" name="矩形 2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1" name="矩形 2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2" name="矩形 2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3" name="矩形 2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4" name="矩形 2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5" name="矩形 2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6" name="矩形 3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7" name="矩形 3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8" name="矩形 3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9" name="矩形 3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0" name="矩形 3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1" name="矩形 3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2" name="矩形 3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3" name="矩形 18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4" name="矩形 18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5" name="矩形 18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6" name="矩形 18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7" name="矩形 18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8" name="矩形 18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9" name="矩形 18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0" name="矩形 18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1" name="矩形 19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2" name="矩形 19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3" name="矩形 19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4" name="矩形 19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5" name="矩形 19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6" name="矩形 19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7" name="矩形 19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8" name="矩形 19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9" name="矩形 19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0" name="矩形 19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1" name="矩形 20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2" name="矩形 20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3" name="矩形 20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4" name="矩形 20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5" name="矩形 20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6" name="矩形 20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7" name="矩形 20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8" name="矩形 20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9" name="矩形 20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0" name="矩形 20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1" name="矩形 21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2" name="矩形 21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3" name="矩形 21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4" name="矩形 21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5" name="矩形 21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6" name="矩形 21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7" name="矩形 21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8" name="矩形 21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9" name="矩形 21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0" name="矩形 21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1" name="矩形 22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2" name="矩形 22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3" name="矩形 22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4" name="矩形 22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5" name="矩形 9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6" name="矩形 9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7" name="矩形 9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8" name="矩形 9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9" name="矩形 9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0" name="矩形 9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1" name="矩形 10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2" name="矩形 10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3" name="矩形 10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4" name="矩形 10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5" name="矩形 10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6" name="矩形 10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7" name="矩形 10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8" name="矩形 10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9" name="矩形 23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0" name="矩形 23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1" name="矩形 24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2" name="矩形 24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3" name="矩形 24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4" name="矩形 24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5" name="矩形 24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6" name="矩形 24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7" name="矩形 24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8" name="矩形 24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9" name="矩形 24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0" name="矩形 24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1" name="矩形 25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2" name="矩形 25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3" name="矩形 25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4" name="矩形 25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5" name="矩形 25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6" name="矩形 25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7" name="矩形 25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8" name="矩形 25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9" name="矩形 25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0" name="矩形 25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1" name="矩形 26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2" name="矩形 26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3" name="矩形 26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4" name="矩形 26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5" name="矩形 26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6" name="矩形 26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417" name="矩形 416"/>
        <xdr:cNvSpPr/>
      </xdr:nvSpPr>
      <xdr:spPr>
        <a:xfrm>
          <a:off x="608711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18" name="矩形 417"/>
        <xdr:cNvSpPr/>
      </xdr:nvSpPr>
      <xdr:spPr>
        <a:xfrm>
          <a:off x="6972935"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19" name="矩形 418"/>
        <xdr:cNvSpPr/>
      </xdr:nvSpPr>
      <xdr:spPr>
        <a:xfrm>
          <a:off x="6972935"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420" name="矩形 77"/>
        <xdr:cNvSpPr/>
      </xdr:nvSpPr>
      <xdr:spPr>
        <a:xfrm>
          <a:off x="608711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1" name="矩形 78"/>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2" name="矩形 79"/>
        <xdr:cNvSpPr/>
      </xdr:nvSpPr>
      <xdr:spPr>
        <a:xfrm>
          <a:off x="6972935" y="32461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423" name="矩形 80"/>
        <xdr:cNvSpPr/>
      </xdr:nvSpPr>
      <xdr:spPr>
        <a:xfrm>
          <a:off x="608711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4" name="矩形 81"/>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5" name="矩形 82"/>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6" name="矩形 83"/>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7" name="矩形 84"/>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8" name="矩形 85"/>
        <xdr:cNvSpPr/>
      </xdr:nvSpPr>
      <xdr:spPr>
        <a:xfrm>
          <a:off x="6972935" y="32461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429" name="矩形 10"/>
        <xdr:cNvSpPr/>
      </xdr:nvSpPr>
      <xdr:spPr>
        <a:xfrm>
          <a:off x="60871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0" name="矩形 11"/>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1" name="矩形 12"/>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432" name="矩形 13"/>
        <xdr:cNvSpPr/>
      </xdr:nvSpPr>
      <xdr:spPr>
        <a:xfrm>
          <a:off x="60871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3" name="矩形 14"/>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4" name="矩形 15"/>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5" name="矩形 16"/>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6" name="矩形 17"/>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7" name="矩形 18"/>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38" name="矩形 40"/>
        <xdr:cNvSpPr/>
      </xdr:nvSpPr>
      <xdr:spPr>
        <a:xfrm>
          <a:off x="60871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39" name="矩形 41"/>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0" name="矩形 42"/>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41" name="矩形 43"/>
        <xdr:cNvSpPr/>
      </xdr:nvSpPr>
      <xdr:spPr>
        <a:xfrm>
          <a:off x="60871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2" name="矩形 44"/>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3" name="矩形 45"/>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4" name="矩形 46"/>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5" name="矩形 47"/>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6" name="矩形 48"/>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7" name="矩形 2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8" name="矩形 2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9" name="矩形 2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0" name="矩形 2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1" name="矩形 2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2" name="矩形 2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3" name="矩形 2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4" name="矩形 2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5" name="矩形 2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6" name="矩形 2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7" name="矩形 3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8" name="矩形 3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9" name="矩形 3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0" name="矩形 3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1" name="矩形 3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2" name="矩形 3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3" name="矩形 3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4" name="矩形 3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5" name="矩形 46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6" name="矩形 46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7" name="矩形 46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8" name="矩形 46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9" name="矩形 46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0" name="矩形 46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1" name="矩形 47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2" name="矩形 47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3" name="矩形 47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4" name="矩形 47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5" name="矩形 47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6" name="矩形 47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7" name="矩形 47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8" name="矩形 47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9" name="矩形 47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0" name="矩形 47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1" name="矩形 48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2" name="矩形 48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3" name="矩形 48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4" name="矩形 48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5" name="矩形 48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6" name="矩形 48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7" name="矩形 48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8" name="矩形 48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9" name="矩形 48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0" name="矩形 48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1" name="矩形 49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2" name="矩形 49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3" name="矩形 49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4" name="矩形 4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5" name="矩形 49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6" name="矩形 49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7" name="矩形 49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8" name="矩形 49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9" name="矩形 49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0" name="矩形 49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1" name="矩形 50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2" name="矩形 50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3" name="矩形 50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4" name="矩形 50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5" name="矩形 50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6" name="矩形 50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7" name="矩形 50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8" name="矩形 50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9" name="矩形 50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0" name="矩形 50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1" name="矩形 51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2" name="矩形 51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3" name="矩形 51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4" name="矩形 51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5" name="矩形 51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6" name="矩形 51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7" name="矩形 51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8" name="矩形 51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9" name="矩形 9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0" name="矩形 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1" name="矩形 9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2" name="矩形 9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3" name="矩形 9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4" name="矩形 9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5" name="矩形 9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6" name="矩形 9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7" name="矩形 10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8" name="矩形 10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9" name="矩形 10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0" name="矩形 10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1" name="矩形 10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2" name="矩形 10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3" name="矩形 10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4" name="矩形 10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5" name="矩形 10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6" name="矩形 10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7" name="矩形 53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8" name="矩形 53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9" name="矩形 53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0" name="矩形 53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1" name="矩形 54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2" name="矩形 54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3" name="矩形 54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4" name="矩形 54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5" name="矩形 54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6" name="矩形 54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7" name="矩形 54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8" name="矩形 54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9" name="矩形 54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0" name="矩形 54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1" name="矩形 55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2" name="矩形 55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3" name="矩形 55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4" name="矩形 55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555" name="矩形 1"/>
        <xdr:cNvSpPr/>
      </xdr:nvSpPr>
      <xdr:spPr>
        <a:xfrm>
          <a:off x="608711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556" name="矩形 2"/>
        <xdr:cNvSpPr/>
      </xdr:nvSpPr>
      <xdr:spPr>
        <a:xfrm>
          <a:off x="6972935"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557" name="矩形 3"/>
        <xdr:cNvSpPr/>
      </xdr:nvSpPr>
      <xdr:spPr>
        <a:xfrm>
          <a:off x="6972935"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558" name="矩形 77"/>
        <xdr:cNvSpPr/>
      </xdr:nvSpPr>
      <xdr:spPr>
        <a:xfrm>
          <a:off x="608711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59" name="矩形 78"/>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0" name="矩形 79"/>
        <xdr:cNvSpPr/>
      </xdr:nvSpPr>
      <xdr:spPr>
        <a:xfrm>
          <a:off x="6972935" y="32461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561" name="矩形 80"/>
        <xdr:cNvSpPr/>
      </xdr:nvSpPr>
      <xdr:spPr>
        <a:xfrm>
          <a:off x="608711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2" name="矩形 81"/>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3" name="矩形 82"/>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4" name="矩形 83"/>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5" name="矩形 84"/>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6" name="矩形 85"/>
        <xdr:cNvSpPr/>
      </xdr:nvSpPr>
      <xdr:spPr>
        <a:xfrm>
          <a:off x="6972935" y="32461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567" name="矩形 10"/>
        <xdr:cNvSpPr/>
      </xdr:nvSpPr>
      <xdr:spPr>
        <a:xfrm>
          <a:off x="60871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8" name="矩形 11"/>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9" name="矩形 12"/>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570" name="矩形 13"/>
        <xdr:cNvSpPr/>
      </xdr:nvSpPr>
      <xdr:spPr>
        <a:xfrm>
          <a:off x="60871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1" name="矩形 14"/>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2" name="矩形 15"/>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3" name="矩形 16"/>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4" name="矩形 17"/>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5" name="矩形 18"/>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6" name="矩形 40"/>
        <xdr:cNvSpPr/>
      </xdr:nvSpPr>
      <xdr:spPr>
        <a:xfrm>
          <a:off x="60871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7" name="矩形 41"/>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8" name="矩形 42"/>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9" name="矩形 43"/>
        <xdr:cNvSpPr/>
      </xdr:nvSpPr>
      <xdr:spPr>
        <a:xfrm>
          <a:off x="60871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0" name="矩形 44"/>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1" name="矩形 45"/>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2" name="矩形 46"/>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3" name="矩形 47"/>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4" name="矩形 48"/>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5" name="矩形 2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6" name="矩形 2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7" name="矩形 2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8" name="矩形 2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9" name="矩形 2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0" name="矩形 2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1" name="矩形 2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2" name="矩形 2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3" name="矩形 2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4" name="矩形 2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5" name="矩形 3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6" name="矩形 3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7" name="矩形 3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8" name="矩形 3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9" name="矩形 3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0" name="矩形 3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1" name="矩形 3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2" name="矩形 3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3" name="矩形 60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4" name="矩形 60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5" name="矩形 60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6" name="矩形 60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7" name="矩形 60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8" name="矩形 60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9" name="矩形 60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0" name="矩形 60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1" name="矩形 61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2" name="矩形 61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3" name="矩形 61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4" name="矩形 61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5" name="矩形 61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6" name="矩形 61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7" name="矩形 61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8" name="矩形 61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9" name="矩形 61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0" name="矩形 61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1" name="矩形 62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2" name="矩形 62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3" name="矩形 62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4" name="矩形 62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5" name="矩形 62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6" name="矩形 62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7" name="矩形 62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8" name="矩形 62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9" name="矩形 62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0" name="矩形 62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1" name="矩形 63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2" name="矩形 63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3" name="矩形 63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4" name="矩形 63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5" name="矩形 63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6" name="矩形 63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7" name="矩形 63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8" name="矩形 63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9" name="矩形 63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0" name="矩形 63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1" name="矩形 64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2" name="矩形 64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3" name="矩形 64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4" name="矩形 64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5" name="矩形 64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6" name="矩形 64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7" name="矩形 64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8" name="矩形 64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9" name="矩形 64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0" name="矩形 64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1" name="矩形 65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2" name="矩形 65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3" name="矩形 65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4" name="矩形 65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5" name="矩形 65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6" name="矩形 65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7" name="矩形 9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8" name="矩形 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9" name="矩形 9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0" name="矩形 9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1" name="矩形 9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2" name="矩形 9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3" name="矩形 9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4" name="矩形 9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5" name="矩形 10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6" name="矩形 10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7" name="矩形 10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8" name="矩形 10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9" name="矩形 10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0" name="矩形 10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1" name="矩形 10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2" name="矩形 10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3" name="矩形 10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4" name="矩形 10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5" name="矩形 67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6" name="矩形 67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7" name="矩形 67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8" name="矩形 67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9" name="矩形 67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0" name="矩形 67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1" name="矩形 68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2" name="矩形 68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3" name="矩形 68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4" name="矩形 68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5" name="矩形 68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6" name="矩形 68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7" name="矩形 68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8" name="矩形 68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9" name="矩形 68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0" name="矩形 68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1" name="矩形 69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2" name="矩形 69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3" name="矩形 69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4" name="矩形 6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5" name="矩形 69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6" name="矩形 69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7" name="矩形 69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8" name="矩形 69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9" name="矩形 69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0" name="矩形 69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1" name="矩形 70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2" name="矩形 70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3" name="矩形 70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4" name="矩形 70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5" name="矩形 70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6" name="矩形 70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7" name="矩形 70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8" name="矩形 70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9" name="矩形 70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10" name="矩形 70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711" name="矩形 2"/>
        <xdr:cNvSpPr/>
      </xdr:nvSpPr>
      <xdr:spPr>
        <a:xfrm>
          <a:off x="963041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712" name="矩形 3"/>
        <xdr:cNvSpPr/>
      </xdr:nvSpPr>
      <xdr:spPr>
        <a:xfrm>
          <a:off x="963041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3" name="矩形 78"/>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4" name="矩形 79"/>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5" name="矩形 81"/>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6" name="矩形 82"/>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7" name="矩形 83"/>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8" name="矩形 84"/>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9" name="矩形 85"/>
        <xdr:cNvSpPr/>
      </xdr:nvSpPr>
      <xdr:spPr>
        <a:xfrm>
          <a:off x="9630410" y="32461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720" name="矩形 11"/>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1" name="矩形 12"/>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2" name="矩形 14"/>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3" name="矩形 15"/>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4" name="矩形 16"/>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5" name="矩形 17"/>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6" name="矩形 18"/>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7" name="矩形 41"/>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8" name="矩形 42"/>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9" name="矩形 44"/>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0" name="矩形 45"/>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1" name="矩形 46"/>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2" name="矩形 47"/>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3" name="矩形 48"/>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4" name="矩形 2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5" name="矩形 2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6" name="矩形 2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7" name="矩形 2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8" name="矩形 2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9" name="矩形 2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0" name="矩形 2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1" name="矩形 3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2" name="矩形 3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3" name="矩形 3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4" name="矩形 3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5" name="矩形 3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6" name="矩形 3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7" name="矩形 3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8" name="矩形 18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9" name="矩形 18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0" name="矩形 18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1" name="矩形 18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2" name="矩形 18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3" name="矩形 18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4" name="矩形 18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5" name="矩形 18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6" name="矩形 19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7" name="矩形 19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8" name="矩形 19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9" name="矩形 19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0" name="矩形 19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1" name="矩形 19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2" name="矩形 19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3" name="矩形 19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4" name="矩形 19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5" name="矩形 19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6" name="矩形 20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7" name="矩形 20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8" name="矩形 20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9" name="矩形 20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0" name="矩形 20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1" name="矩形 20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2" name="矩形 20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3" name="矩形 20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4" name="矩形 20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5" name="矩形 20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6" name="矩形 21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7" name="矩形 21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8" name="矩形 21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9" name="矩形 21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0" name="矩形 21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1" name="矩形 21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2" name="矩形 21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3" name="矩形 21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4" name="矩形 21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5" name="矩形 21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6" name="矩形 22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7" name="矩形 22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8" name="矩形 22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9" name="矩形 22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0" name="矩形 9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1" name="矩形 9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2" name="矩形 9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3" name="矩形 9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4" name="矩形 9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5" name="矩形 9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6" name="矩形 10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7" name="矩形 10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8" name="矩形 10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9" name="矩形 10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0" name="矩形 10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1" name="矩形 10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2" name="矩形 10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3" name="矩形 10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4" name="矩形 23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5" name="矩形 23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6" name="矩形 24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7" name="矩形 24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8" name="矩形 24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9" name="矩形 24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0" name="矩形 24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1" name="矩形 24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2" name="矩形 24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3" name="矩形 24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4" name="矩形 24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5" name="矩形 24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6" name="矩形 25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7" name="矩形 25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8" name="矩形 25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9" name="矩形 25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0" name="矩形 25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1" name="矩形 25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2" name="矩形 25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3" name="矩形 25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4" name="矩形 25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5" name="矩形 25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6" name="矩形 26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7" name="矩形 26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8" name="矩形 26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9" name="矩形 26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0" name="矩形 26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1" name="矩形 26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832" name="矩形 831"/>
        <xdr:cNvSpPr/>
      </xdr:nvSpPr>
      <xdr:spPr>
        <a:xfrm>
          <a:off x="608711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833" name="矩形 832"/>
        <xdr:cNvSpPr/>
      </xdr:nvSpPr>
      <xdr:spPr>
        <a:xfrm>
          <a:off x="6972935"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834" name="矩形 833"/>
        <xdr:cNvSpPr/>
      </xdr:nvSpPr>
      <xdr:spPr>
        <a:xfrm>
          <a:off x="6972935"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835" name="矩形 77"/>
        <xdr:cNvSpPr/>
      </xdr:nvSpPr>
      <xdr:spPr>
        <a:xfrm>
          <a:off x="608711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6" name="矩形 78"/>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7" name="矩形 79"/>
        <xdr:cNvSpPr/>
      </xdr:nvSpPr>
      <xdr:spPr>
        <a:xfrm>
          <a:off x="6972935" y="32461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838" name="矩形 80"/>
        <xdr:cNvSpPr/>
      </xdr:nvSpPr>
      <xdr:spPr>
        <a:xfrm>
          <a:off x="608711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9" name="矩形 81"/>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0" name="矩形 82"/>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1" name="矩形 83"/>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2" name="矩形 84"/>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3" name="矩形 85"/>
        <xdr:cNvSpPr/>
      </xdr:nvSpPr>
      <xdr:spPr>
        <a:xfrm>
          <a:off x="6972935" y="32461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844" name="矩形 10"/>
        <xdr:cNvSpPr/>
      </xdr:nvSpPr>
      <xdr:spPr>
        <a:xfrm>
          <a:off x="60871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5" name="矩形 11"/>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6" name="矩形 12"/>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847" name="矩形 13"/>
        <xdr:cNvSpPr/>
      </xdr:nvSpPr>
      <xdr:spPr>
        <a:xfrm>
          <a:off x="60871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8" name="矩形 14"/>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9" name="矩形 15"/>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0" name="矩形 16"/>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1" name="矩形 17"/>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2" name="矩形 18"/>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3" name="矩形 40"/>
        <xdr:cNvSpPr/>
      </xdr:nvSpPr>
      <xdr:spPr>
        <a:xfrm>
          <a:off x="60871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4" name="矩形 41"/>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5" name="矩形 42"/>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6" name="矩形 43"/>
        <xdr:cNvSpPr/>
      </xdr:nvSpPr>
      <xdr:spPr>
        <a:xfrm>
          <a:off x="60871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7" name="矩形 44"/>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8" name="矩形 45"/>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9" name="矩形 46"/>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0" name="矩形 47"/>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1" name="矩形 48"/>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2" name="矩形 2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3" name="矩形 2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4" name="矩形 2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5" name="矩形 2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6" name="矩形 2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7" name="矩形 2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8" name="矩形 2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9" name="矩形 2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0" name="矩形 2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1" name="矩形 2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2" name="矩形 3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3" name="矩形 3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4" name="矩形 3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5" name="矩形 3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6" name="矩形 3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7" name="矩形 3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8" name="矩形 3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9" name="矩形 3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0" name="矩形 87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1" name="矩形 88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2" name="矩形 88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3" name="矩形 88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4" name="矩形 88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5" name="矩形 88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6" name="矩形 88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7" name="矩形 88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8" name="矩形 88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9" name="矩形 88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0" name="矩形 88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1" name="矩形 89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2" name="矩形 89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3" name="矩形 89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4" name="矩形 8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5" name="矩形 89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6" name="矩形 89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7" name="矩形 89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8" name="矩形 89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9" name="矩形 89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0" name="矩形 89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1" name="矩形 90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2" name="矩形 90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3" name="矩形 90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4" name="矩形 90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5" name="矩形 90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6" name="矩形 90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7" name="矩形 90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8" name="矩形 90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9" name="矩形 90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0" name="矩形 90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1" name="矩形 91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2" name="矩形 91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3" name="矩形 91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4" name="矩形 91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5" name="矩形 91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6" name="矩形 91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7" name="矩形 91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8" name="矩形 91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9" name="矩形 91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0" name="矩形 91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1" name="矩形 92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2" name="矩形 92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3" name="矩形 92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4" name="矩形 92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5" name="矩形 92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6" name="矩形 92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7" name="矩形 92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8" name="矩形 92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9" name="矩形 92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0" name="矩形 92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1" name="矩形 93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2" name="矩形 93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3" name="矩形 93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4" name="矩形 9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5" name="矩形 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6" name="矩形 9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7" name="矩形 9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8" name="矩形 9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9" name="矩形 9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0" name="矩形 9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1" name="矩形 9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2" name="矩形 10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3" name="矩形 10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4" name="矩形 10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5" name="矩形 10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6" name="矩形 10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7" name="矩形 10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8" name="矩形 10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9" name="矩形 10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0" name="矩形 10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1" name="矩形 10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2" name="矩形 95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3" name="矩形 95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4" name="矩形 95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5" name="矩形 95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6" name="矩形 95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7" name="矩形 95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8" name="矩形 95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9" name="矩形 95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0" name="矩形 95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1" name="矩形 96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2" name="矩形 96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3" name="矩形 96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4" name="矩形 96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5" name="矩形 96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6" name="矩形 96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7" name="矩形 96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8" name="矩形 96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9" name="矩形 96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970" name="矩形 1"/>
        <xdr:cNvSpPr/>
      </xdr:nvSpPr>
      <xdr:spPr>
        <a:xfrm>
          <a:off x="608711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971" name="矩形 2"/>
        <xdr:cNvSpPr/>
      </xdr:nvSpPr>
      <xdr:spPr>
        <a:xfrm>
          <a:off x="6972935"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972" name="矩形 3"/>
        <xdr:cNvSpPr/>
      </xdr:nvSpPr>
      <xdr:spPr>
        <a:xfrm>
          <a:off x="6972935"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973" name="矩形 77"/>
        <xdr:cNvSpPr/>
      </xdr:nvSpPr>
      <xdr:spPr>
        <a:xfrm>
          <a:off x="608711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4" name="矩形 78"/>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5" name="矩形 79"/>
        <xdr:cNvSpPr/>
      </xdr:nvSpPr>
      <xdr:spPr>
        <a:xfrm>
          <a:off x="6972935" y="32461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976" name="矩形 80"/>
        <xdr:cNvSpPr/>
      </xdr:nvSpPr>
      <xdr:spPr>
        <a:xfrm>
          <a:off x="608711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7" name="矩形 81"/>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8" name="矩形 82"/>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9" name="矩形 83"/>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80" name="矩形 84"/>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81" name="矩形 85"/>
        <xdr:cNvSpPr/>
      </xdr:nvSpPr>
      <xdr:spPr>
        <a:xfrm>
          <a:off x="6972935" y="32461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982" name="矩形 10"/>
        <xdr:cNvSpPr/>
      </xdr:nvSpPr>
      <xdr:spPr>
        <a:xfrm>
          <a:off x="60871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3" name="矩形 11"/>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4" name="矩形 12"/>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985" name="矩形 13"/>
        <xdr:cNvSpPr/>
      </xdr:nvSpPr>
      <xdr:spPr>
        <a:xfrm>
          <a:off x="60871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6" name="矩形 14"/>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7" name="矩形 15"/>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8" name="矩形 16"/>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9" name="矩形 17"/>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90" name="矩形 18"/>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1" name="矩形 40"/>
        <xdr:cNvSpPr/>
      </xdr:nvSpPr>
      <xdr:spPr>
        <a:xfrm>
          <a:off x="60871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2" name="矩形 41"/>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3" name="矩形 42"/>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4" name="矩形 43"/>
        <xdr:cNvSpPr/>
      </xdr:nvSpPr>
      <xdr:spPr>
        <a:xfrm>
          <a:off x="60871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5" name="矩形 44"/>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6" name="矩形 45"/>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7" name="矩形 46"/>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8" name="矩形 47"/>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9" name="矩形 48"/>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0" name="矩形 2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1" name="矩形 2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2" name="矩形 2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3" name="矩形 2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4" name="矩形 2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5" name="矩形 2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6" name="矩形 2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7" name="矩形 2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8" name="矩形 2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9" name="矩形 2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0" name="矩形 3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1" name="矩形 3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2" name="矩形 3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3" name="矩形 3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4" name="矩形 3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5" name="矩形 3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6" name="矩形 3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7" name="矩形 3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8" name="矩形 101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9" name="矩形 101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0" name="矩形 101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1" name="矩形 102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2" name="矩形 102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3" name="矩形 102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4" name="矩形 102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5" name="矩形 102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6" name="矩形 102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7" name="矩形 102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8" name="矩形 102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9" name="矩形 102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0" name="矩形 102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1" name="矩形 103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2" name="矩形 103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3" name="矩形 103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4" name="矩形 103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5" name="矩形 103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6" name="矩形 103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7" name="矩形 103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8" name="矩形 103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9" name="矩形 103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0" name="矩形 103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1" name="矩形 104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2" name="矩形 104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3" name="矩形 104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4" name="矩形 104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5" name="矩形 104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6" name="矩形 104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7" name="矩形 104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8" name="矩形 104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9" name="矩形 104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0" name="矩形 104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1" name="矩形 105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2" name="矩形 105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3" name="矩形 105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4" name="矩形 105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5" name="矩形 105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6" name="矩形 105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7" name="矩形 105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8" name="矩形 105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9" name="矩形 105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0" name="矩形 105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1" name="矩形 106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2" name="矩形 106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3" name="矩形 106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4" name="矩形 106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5" name="矩形 106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6" name="矩形 106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7" name="矩形 106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8" name="矩形 106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9" name="矩形 106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0" name="矩形 106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1" name="矩形 107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2" name="矩形 9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3" name="矩形 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4" name="矩形 9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5" name="矩形 9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6" name="矩形 9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7" name="矩形 9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8" name="矩形 9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9" name="矩形 9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0" name="矩形 10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1" name="矩形 10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2" name="矩形 10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3" name="矩形 10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4" name="矩形 10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5" name="矩形 10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6" name="矩形 10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7" name="矩形 10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8" name="矩形 10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9" name="矩形 10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0" name="矩形 108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1" name="矩形 109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2" name="矩形 109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3" name="矩形 109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4" name="矩形 10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5" name="矩形 109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6" name="矩形 109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7" name="矩形 109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8" name="矩形 109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9" name="矩形 109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0" name="矩形 109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1" name="矩形 110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2" name="矩形 110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3" name="矩形 110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4" name="矩形 110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5" name="矩形 110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6" name="矩形 110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7" name="矩形 110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8" name="矩形 110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9" name="矩形 110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0" name="矩形 110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1" name="矩形 111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2" name="矩形 111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3" name="矩形 111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4" name="矩形 111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5" name="矩形 111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6" name="矩形 111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7" name="矩形 111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8" name="矩形 111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9" name="矩形 111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20" name="矩形 111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1" name="矩形 112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2" name="矩形 112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3" name="矩形 112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4" name="矩形 112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5" name="矩形 112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1126" name="矩形 2"/>
        <xdr:cNvSpPr/>
      </xdr:nvSpPr>
      <xdr:spPr>
        <a:xfrm>
          <a:off x="963041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1127" name="矩形 3"/>
        <xdr:cNvSpPr/>
      </xdr:nvSpPr>
      <xdr:spPr>
        <a:xfrm>
          <a:off x="963041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28" name="矩形 78"/>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29" name="矩形 79"/>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0" name="矩形 81"/>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1" name="矩形 82"/>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2" name="矩形 83"/>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3" name="矩形 84"/>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4" name="矩形 85"/>
        <xdr:cNvSpPr/>
      </xdr:nvSpPr>
      <xdr:spPr>
        <a:xfrm>
          <a:off x="9630410" y="32461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1135" name="矩形 11"/>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6" name="矩形 12"/>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7" name="矩形 14"/>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8" name="矩形 15"/>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9" name="矩形 16"/>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0" name="矩形 17"/>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1" name="矩形 18"/>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2" name="矩形 41"/>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3" name="矩形 42"/>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4" name="矩形 44"/>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5" name="矩形 45"/>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6" name="矩形 46"/>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7" name="矩形 47"/>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8" name="矩形 48"/>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49" name="矩形 2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0" name="矩形 2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1" name="矩形 2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2" name="矩形 2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3" name="矩形 2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4" name="矩形 2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5" name="矩形 2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6" name="矩形 3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7" name="矩形 3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8" name="矩形 3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9" name="矩形 3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0" name="矩形 3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1" name="矩形 3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2" name="矩形 3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3" name="矩形 18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4" name="矩形 18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5" name="矩形 18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6" name="矩形 18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7" name="矩形 18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8" name="矩形 18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9" name="矩形 18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0" name="矩形 18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1" name="矩形 19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2" name="矩形 19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3" name="矩形 19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4" name="矩形 19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5" name="矩形 19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6" name="矩形 19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7" name="矩形 19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8" name="矩形 19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9" name="矩形 19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0" name="矩形 19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1" name="矩形 20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2" name="矩形 20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3" name="矩形 20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4" name="矩形 20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5" name="矩形 20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6" name="矩形 20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7" name="矩形 20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8" name="矩形 20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9" name="矩形 20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0" name="矩形 20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1" name="矩形 21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2" name="矩形 21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3" name="矩形 21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4" name="矩形 21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5" name="矩形 21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6" name="矩形 21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7" name="矩形 21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8" name="矩形 21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9" name="矩形 21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0" name="矩形 21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1" name="矩形 22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2" name="矩形 22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3" name="矩形 22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4" name="矩形 22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5" name="矩形 9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6" name="矩形 9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7" name="矩形 9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8" name="矩形 9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9" name="矩形 9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0" name="矩形 9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1" name="矩形 10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2" name="矩形 10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3" name="矩形 10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4" name="矩形 10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5" name="矩形 10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6" name="矩形 10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7" name="矩形 10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8" name="矩形 10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9" name="矩形 23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0" name="矩形 23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1" name="矩形 24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2" name="矩形 24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3" name="矩形 24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4" name="矩形 24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5" name="矩形 24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6" name="矩形 24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7" name="矩形 24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8" name="矩形 24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9" name="矩形 24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0" name="矩形 24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1" name="矩形 25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2" name="矩形 25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3" name="矩形 25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4" name="矩形 25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5" name="矩形 25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6" name="矩形 25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7" name="矩形 25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8" name="矩形 25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9" name="矩形 25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0" name="矩形 25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1" name="矩形 26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2" name="矩形 26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3" name="矩形 26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4" name="矩形 26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5" name="矩形 26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6" name="矩形 26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47" name="矩形 1246"/>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8" name="矩形 124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9" name="矩形 124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0" name="矩形 1249"/>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1" name="矩形 125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2" name="矩形 125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3" name="矩形 125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4" name="矩形 125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5" name="矩形 125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6" name="矩形 1255"/>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7" name="矩形 125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8" name="矩形 125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9" name="矩形 1258"/>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0" name="矩形 125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1" name="矩形 126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2" name="矩形 126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3" name="矩形 126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4" name="矩形 126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5" name="矩形 1264"/>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6" name="矩形 126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7" name="矩形 126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8" name="矩形 1267"/>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9" name="矩形 126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0" name="矩形 126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1" name="矩形 127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2" name="矩形 127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3" name="矩形 127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4" name="矩形 1273"/>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5" name="矩形 127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6" name="矩形 127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7" name="矩形 1276"/>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8" name="矩形 127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9" name="矩形 127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0" name="矩形 127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1" name="矩形 128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2" name="矩形 128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3" name="矩形 1282"/>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4" name="矩形 128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5" name="矩形 128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6" name="矩形 1285"/>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7" name="矩形 128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8" name="矩形 128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9" name="矩形 128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0" name="矩形 128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1" name="矩形 129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2" name="矩形 1291"/>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3" name="矩形 129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4" name="矩形 129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5" name="矩形 1294"/>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6" name="矩形 129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7" name="矩形 129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8" name="矩形 129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9" name="矩形 129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00" name="矩形 129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1" name="矩形 130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2" name="矩形 130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3" name="矩形 130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4" name="矩形 130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5" name="矩形 130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6" name="矩形 130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7" name="矩形 130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8" name="矩形 130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9" name="矩形 130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0" name="矩形 130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1" name="矩形 131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2" name="矩形 131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3" name="矩形 131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4" name="矩形 131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5" name="矩形 131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6" name="矩形 131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7" name="矩形 131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8" name="矩形 131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9" name="矩形 131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0" name="矩形 131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1" name="矩形 132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2" name="矩形 132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3" name="矩形 132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4" name="矩形 132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5" name="矩形 132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6" name="矩形 132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7" name="矩形 132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8" name="矩形 132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9" name="矩形 132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0" name="矩形 132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1" name="矩形 133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2" name="矩形 133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3" name="矩形 133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4" name="矩形 133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5" name="矩形 133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6" name="矩形 133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7" name="矩形 133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8" name="矩形 133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9" name="矩形 133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0" name="矩形 133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1" name="矩形 134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2" name="矩形 134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3" name="矩形 1342"/>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4" name="矩形 134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5" name="矩形 134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6" name="矩形 1345"/>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7" name="矩形 134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8" name="矩形 134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9" name="矩形 134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0" name="矩形 134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1" name="矩形 135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2" name="矩形 1351"/>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3" name="矩形 135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4" name="矩形 135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5" name="矩形 1354"/>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6" name="矩形 135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7" name="矩形 135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8" name="矩形 135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9" name="矩形 135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0" name="矩形 135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1" name="矩形 1360"/>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2" name="矩形 136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3" name="矩形 136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4" name="矩形 1363"/>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5" name="矩形 136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6" name="矩形 136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7" name="矩形 136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8" name="矩形 136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9" name="矩形 136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0" name="矩形 1369"/>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1" name="矩形 137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2" name="矩形 137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3" name="矩形 1372"/>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4" name="矩形 137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5" name="矩形 137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6" name="矩形 137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7" name="矩形 137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8" name="矩形 137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9" name="矩形 1378"/>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0" name="矩形 137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1" name="矩形 138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2" name="矩形 1381"/>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3" name="矩形 138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4" name="矩形 138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5" name="矩形 138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6" name="矩形 138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7" name="矩形 138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8" name="矩形 1387"/>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9" name="矩形 138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0" name="矩形 138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91" name="矩形 1390"/>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2" name="矩形 139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3" name="矩形 139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4" name="矩形 139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5" name="矩形 139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6" name="矩形 139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7" name="矩形 139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8" name="矩形 139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9" name="矩形 139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0" name="矩形 139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1" name="矩形 140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2" name="矩形 140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3" name="矩形 140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4" name="矩形 140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5" name="矩形 140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6" name="矩形 140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7" name="矩形 140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8" name="矩形 140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9" name="矩形 140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0" name="矩形 140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1" name="矩形 141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2" name="矩形 141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3" name="矩形 141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4" name="矩形 141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5" name="矩形 141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6" name="矩形 141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7" name="矩形 141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8" name="矩形 141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9" name="矩形 141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0" name="矩形 141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1" name="矩形 142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2" name="矩形 142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3" name="矩形 142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4" name="矩形 142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5" name="矩形 142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6" name="矩形 142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7" name="矩形 142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8" name="矩形 142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9" name="矩形 142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0" name="矩形 142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1" name="矩形 143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2" name="矩形 143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3" name="矩形 143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4" name="矩形 143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5" name="矩形 143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6" name="矩形 143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7" name="矩形 143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8" name="矩形 143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39" name="矩形 1438"/>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0" name="矩形 143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1" name="矩形 144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2" name="矩形 1441"/>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3" name="矩形 144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4" name="矩形 144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5" name="矩形 144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6" name="矩形 144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7" name="矩形 144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8" name="矩形 1447"/>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9" name="矩形 144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0" name="矩形 144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1" name="矩形 1450"/>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2" name="矩形 145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3" name="矩形 145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4" name="矩形 145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5" name="矩形 145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6" name="矩形 145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7" name="矩形 1456"/>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8" name="矩形 145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9" name="矩形 145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0" name="矩形 1459"/>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1" name="矩形 146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2" name="矩形 146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3" name="矩形 146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4" name="矩形 146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5" name="矩形 146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6" name="矩形 1465"/>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7" name="矩形 146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8" name="矩形 146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9" name="矩形 1468"/>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0" name="矩形 146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1" name="矩形 147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2" name="矩形 147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3" name="矩形 147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4" name="矩形 147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5" name="矩形 1474"/>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6" name="矩形 147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7" name="矩形 147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8" name="矩形 1477"/>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9" name="矩形 147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0" name="矩形 147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1" name="矩形 148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2" name="矩形 148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3" name="矩形 148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4" name="矩形 1483"/>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5" name="矩形 148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6" name="矩形 148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7" name="矩形 1486"/>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8" name="矩形 148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9" name="矩形 148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0" name="矩形 148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1" name="矩形 149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2" name="矩形 149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3" name="矩形 149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4" name="矩形 149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5" name="矩形 149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6" name="矩形 149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7" name="矩形 149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8" name="矩形 149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9" name="矩形 149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0" name="矩形 149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1" name="矩形 150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2" name="矩形 150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3" name="矩形 150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4" name="矩形 150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5" name="矩形 150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6" name="矩形 150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7" name="矩形 150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8" name="矩形 150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9" name="矩形 150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0" name="矩形 150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1" name="矩形 151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2" name="矩形 151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3" name="矩形 151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4" name="矩形 151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5" name="矩形 151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6" name="矩形 151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7" name="矩形 151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8" name="矩形 151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9" name="矩形 151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0" name="矩形 151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1" name="矩形 152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2" name="矩形 152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3" name="矩形 152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4" name="矩形 152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5" name="矩形 152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6" name="矩形 152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7" name="矩形 152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8" name="矩形 152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9" name="矩形 152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0" name="矩形 152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1" name="矩形 153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2" name="矩形 153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3" name="矩形 153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4" name="矩形 153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5" name="矩形 153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6" name="矩形 153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7" name="矩形 153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8" name="矩形 153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9" name="矩形 153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0" name="矩形 153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1" name="矩形 154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2" name="矩形 154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3" name="矩形 154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4" name="矩形 154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5" name="矩形 154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6" name="矩形 154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7" name="矩形 154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8" name="矩形 154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9" name="矩形 154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0" name="矩形 154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1" name="矩形 155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2" name="矩形 155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3" name="矩形 155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4" name="矩形 155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5" name="矩形 155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6" name="矩形 155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7" name="矩形 155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8" name="矩形 155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9" name="矩形 155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0" name="矩形 155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1" name="矩形 156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2" name="矩形 156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3" name="矩形 156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4" name="矩形 156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5" name="矩形 156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6" name="矩形 156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7" name="矩形 156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8" name="矩形 156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9" name="矩形 156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0" name="矩形 156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1" name="矩形 157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2" name="矩形 157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3" name="矩形 157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4" name="矩形 157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5" name="矩形 157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6" name="矩形 157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577" name="矩形 2"/>
        <xdr:cNvSpPr/>
      </xdr:nvSpPr>
      <xdr:spPr>
        <a:xfrm>
          <a:off x="1051623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578" name="矩形 3"/>
        <xdr:cNvSpPr/>
      </xdr:nvSpPr>
      <xdr:spPr>
        <a:xfrm>
          <a:off x="1051623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79" name="矩形 78"/>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0" name="矩形 79"/>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1" name="矩形 81"/>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2" name="矩形 82"/>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3" name="矩形 83"/>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4" name="矩形 84"/>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5" name="矩形 85"/>
        <xdr:cNvSpPr/>
      </xdr:nvSpPr>
      <xdr:spPr>
        <a:xfrm>
          <a:off x="10516235" y="32461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586" name="矩形 11"/>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7" name="矩形 12"/>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8" name="矩形 14"/>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9" name="矩形 15"/>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0" name="矩形 16"/>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1" name="矩形 17"/>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2" name="矩形 18"/>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3" name="矩形 41"/>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4" name="矩形 42"/>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5" name="矩形 44"/>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6" name="矩形 45"/>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7" name="矩形 46"/>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8" name="矩形 47"/>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9" name="矩形 48"/>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0" name="矩形 2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1" name="矩形 2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2" name="矩形 2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3" name="矩形 2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4" name="矩形 2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5" name="矩形 2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6" name="矩形 2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7" name="矩形 3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8" name="矩形 3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9" name="矩形 3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0" name="矩形 3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1" name="矩形 3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2" name="矩形 3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3" name="矩形 3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4" name="矩形 18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5" name="矩形 18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6" name="矩形 18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7" name="矩形 18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8" name="矩形 18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9" name="矩形 18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0" name="矩形 18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1" name="矩形 18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2" name="矩形 19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3" name="矩形 19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4" name="矩形 19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5" name="矩形 19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6" name="矩形 19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7" name="矩形 19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8" name="矩形 19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9" name="矩形 19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0" name="矩形 19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1" name="矩形 19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2" name="矩形 20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3" name="矩形 20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4" name="矩形 20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5" name="矩形 20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6" name="矩形 20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7" name="矩形 20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8" name="矩形 20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9" name="矩形 20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0" name="矩形 20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1" name="矩形 20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2" name="矩形 21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3" name="矩形 21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4" name="矩形 21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5" name="矩形 21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6" name="矩形 21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7" name="矩形 21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8" name="矩形 21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9" name="矩形 21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0" name="矩形 21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1" name="矩形 21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2" name="矩形 22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3" name="矩形 22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4" name="矩形 22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5" name="矩形 22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6" name="矩形 9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7" name="矩形 9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8" name="矩形 9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9" name="矩形 9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0" name="矩形 9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1" name="矩形 9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2" name="矩形 10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3" name="矩形 10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4" name="矩形 10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5" name="矩形 10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6" name="矩形 10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7" name="矩形 10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8" name="矩形 10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9" name="矩形 10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0" name="矩形 23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1" name="矩形 23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2" name="矩形 24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3" name="矩形 24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4" name="矩形 24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5" name="矩形 24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6" name="矩形 24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7" name="矩形 24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8" name="矩形 24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9" name="矩形 24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0" name="矩形 24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1" name="矩形 24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2" name="矩形 25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3" name="矩形 25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4" name="矩形 25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5" name="矩形 25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6" name="矩形 25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7" name="矩形 25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8" name="矩形 25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9" name="矩形 25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0" name="矩形 25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1" name="矩形 25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2" name="矩形 26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3" name="矩形 26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4" name="矩形 26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5" name="矩形 26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6" name="矩形 26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7" name="矩形 26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698" name="矩形 2"/>
        <xdr:cNvSpPr/>
      </xdr:nvSpPr>
      <xdr:spPr>
        <a:xfrm>
          <a:off x="1051623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699" name="矩形 3"/>
        <xdr:cNvSpPr/>
      </xdr:nvSpPr>
      <xdr:spPr>
        <a:xfrm>
          <a:off x="1051623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0" name="矩形 78"/>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1" name="矩形 79"/>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2" name="矩形 81"/>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3" name="矩形 82"/>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4" name="矩形 83"/>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5" name="矩形 84"/>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6" name="矩形 85"/>
        <xdr:cNvSpPr/>
      </xdr:nvSpPr>
      <xdr:spPr>
        <a:xfrm>
          <a:off x="10516235" y="32461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707" name="矩形 11"/>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8" name="矩形 12"/>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9" name="矩形 14"/>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0" name="矩形 15"/>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1" name="矩形 16"/>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2" name="矩形 17"/>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3" name="矩形 18"/>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4" name="矩形 41"/>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5" name="矩形 42"/>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6" name="矩形 44"/>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7" name="矩形 45"/>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8" name="矩形 46"/>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9" name="矩形 47"/>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20" name="矩形 48"/>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1" name="矩形 2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2" name="矩形 2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3" name="矩形 2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4" name="矩形 2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5" name="矩形 2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6" name="矩形 2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7" name="矩形 2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8" name="矩形 3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9" name="矩形 3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0" name="矩形 3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1" name="矩形 3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2" name="矩形 3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3" name="矩形 3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4" name="矩形 3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5" name="矩形 18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6" name="矩形 18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7" name="矩形 18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8" name="矩形 18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9" name="矩形 18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0" name="矩形 18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1" name="矩形 18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2" name="矩形 18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3" name="矩形 19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4" name="矩形 19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5" name="矩形 19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6" name="矩形 19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7" name="矩形 19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8" name="矩形 19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9" name="矩形 19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0" name="矩形 19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1" name="矩形 19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2" name="矩形 19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3" name="矩形 20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4" name="矩形 20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5" name="矩形 20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6" name="矩形 20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7" name="矩形 20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8" name="矩形 20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9" name="矩形 20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0" name="矩形 20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1" name="矩形 20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2" name="矩形 20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3" name="矩形 21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4" name="矩形 21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5" name="矩形 21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6" name="矩形 21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7" name="矩形 21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8" name="矩形 21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9" name="矩形 21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0" name="矩形 21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1" name="矩形 21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2" name="矩形 21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3" name="矩形 22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4" name="矩形 22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5" name="矩形 22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6" name="矩形 22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7" name="矩形 9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8" name="矩形 9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9" name="矩形 9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0" name="矩形 9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1" name="矩形 9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2" name="矩形 9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3" name="矩形 10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4" name="矩形 10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5" name="矩形 10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6" name="矩形 10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7" name="矩形 10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8" name="矩形 10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9" name="矩形 10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0" name="矩形 10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1" name="矩形 23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2" name="矩形 23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3" name="矩形 24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4" name="矩形 24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5" name="矩形 24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6" name="矩形 24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7" name="矩形 24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8" name="矩形 24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9" name="矩形 24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0" name="矩形 24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1" name="矩形 24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2" name="矩形 24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3" name="矩形 25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4" name="矩形 25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5" name="矩形 25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6" name="矩形 25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7" name="矩形 25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8" name="矩形 25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9" name="矩形 25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0" name="矩形 25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1" name="矩形 25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2" name="矩形 25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3" name="矩形 26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4" name="矩形 26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5" name="矩形 26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6" name="矩形 26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7" name="矩形 26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8" name="矩形 26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819" name="矩形 2"/>
        <xdr:cNvSpPr/>
      </xdr:nvSpPr>
      <xdr:spPr>
        <a:xfrm>
          <a:off x="1051623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820" name="矩形 3"/>
        <xdr:cNvSpPr/>
      </xdr:nvSpPr>
      <xdr:spPr>
        <a:xfrm>
          <a:off x="1051623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1" name="矩形 78"/>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2" name="矩形 79"/>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3" name="矩形 81"/>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4" name="矩形 82"/>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5" name="矩形 83"/>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6" name="矩形 84"/>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7" name="矩形 85"/>
        <xdr:cNvSpPr/>
      </xdr:nvSpPr>
      <xdr:spPr>
        <a:xfrm>
          <a:off x="10516235" y="32461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828" name="矩形 11"/>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29" name="矩形 12"/>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0" name="矩形 14"/>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1" name="矩形 15"/>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2" name="矩形 16"/>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3" name="矩形 17"/>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4" name="矩形 18"/>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5" name="矩形 41"/>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6" name="矩形 42"/>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7" name="矩形 44"/>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8" name="矩形 45"/>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9" name="矩形 46"/>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0" name="矩形 47"/>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1" name="矩形 48"/>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2" name="矩形 2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3" name="矩形 2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4" name="矩形 2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5" name="矩形 2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6" name="矩形 2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7" name="矩形 2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8" name="矩形 2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9" name="矩形 3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0" name="矩形 3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1" name="矩形 3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2" name="矩形 3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3" name="矩形 3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4" name="矩形 3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5" name="矩形 3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6" name="矩形 18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7" name="矩形 18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8" name="矩形 18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9" name="矩形 18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0" name="矩形 18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1" name="矩形 18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2" name="矩形 18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3" name="矩形 18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4" name="矩形 19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5" name="矩形 19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6" name="矩形 19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7" name="矩形 19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8" name="矩形 19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9" name="矩形 19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0" name="矩形 19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1" name="矩形 19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2" name="矩形 19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3" name="矩形 19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4" name="矩形 20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5" name="矩形 20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6" name="矩形 20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7" name="矩形 20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8" name="矩形 20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9" name="矩形 20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0" name="矩形 20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1" name="矩形 20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2" name="矩形 20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3" name="矩形 20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4" name="矩形 21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5" name="矩形 21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6" name="矩形 21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7" name="矩形 21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8" name="矩形 21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9" name="矩形 21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0" name="矩形 21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1" name="矩形 21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2" name="矩形 21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3" name="矩形 21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4" name="矩形 22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5" name="矩形 22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6" name="矩形 22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7" name="矩形 22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8" name="矩形 9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9" name="矩形 9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0" name="矩形 9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1" name="矩形 9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2" name="矩形 9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3" name="矩形 9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4" name="矩形 10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5" name="矩形 10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6" name="矩形 10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7" name="矩形 10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8" name="矩形 10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9" name="矩形 10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0" name="矩形 10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1" name="矩形 10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2" name="矩形 23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3" name="矩形 23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4" name="矩形 24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5" name="矩形 24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6" name="矩形 24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7" name="矩形 24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8" name="矩形 24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9" name="矩形 24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0" name="矩形 24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1" name="矩形 24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2" name="矩形 24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3" name="矩形 24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4" name="矩形 25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5" name="矩形 25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6" name="矩形 25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7" name="矩形 25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8" name="矩形 25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9" name="矩形 25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0" name="矩形 25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1" name="矩形 25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2" name="矩形 25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3" name="矩形 25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4" name="矩形 26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5" name="矩形 26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6" name="矩形 26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7" name="矩形 26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8" name="矩形 26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9" name="矩形 26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940" name="矩形 2"/>
        <xdr:cNvSpPr/>
      </xdr:nvSpPr>
      <xdr:spPr>
        <a:xfrm>
          <a:off x="1051623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941" name="矩形 3"/>
        <xdr:cNvSpPr/>
      </xdr:nvSpPr>
      <xdr:spPr>
        <a:xfrm>
          <a:off x="1051623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2" name="矩形 78"/>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3" name="矩形 79"/>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4" name="矩形 81"/>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5" name="矩形 82"/>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6" name="矩形 83"/>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7" name="矩形 84"/>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8" name="矩形 85"/>
        <xdr:cNvSpPr/>
      </xdr:nvSpPr>
      <xdr:spPr>
        <a:xfrm>
          <a:off x="10516235" y="32461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949" name="矩形 11"/>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0" name="矩形 12"/>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1" name="矩形 14"/>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2" name="矩形 15"/>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3" name="矩形 16"/>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4" name="矩形 17"/>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5" name="矩形 18"/>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6" name="矩形 41"/>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7" name="矩形 42"/>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8" name="矩形 44"/>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9" name="矩形 45"/>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0" name="矩形 46"/>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1" name="矩形 47"/>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2" name="矩形 48"/>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3" name="矩形 2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4" name="矩形 2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5" name="矩形 2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6" name="矩形 2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7" name="矩形 2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8" name="矩形 2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9" name="矩形 2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0" name="矩形 3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1" name="矩形 3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2" name="矩形 3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3" name="矩形 3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4" name="矩形 3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5" name="矩形 3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6" name="矩形 3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7" name="矩形 18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8" name="矩形 18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9" name="矩形 18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0" name="矩形 18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1" name="矩形 18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2" name="矩形 18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3" name="矩形 18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4" name="矩形 18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5" name="矩形 19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6" name="矩形 19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7" name="矩形 19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8" name="矩形 19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9" name="矩形 19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0" name="矩形 19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1" name="矩形 19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2" name="矩形 19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3" name="矩形 19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4" name="矩形 19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5" name="矩形 20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6" name="矩形 20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7" name="矩形 20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8" name="矩形 20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9" name="矩形 20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0" name="矩形 20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1" name="矩形 20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2" name="矩形 20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3" name="矩形 20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4" name="矩形 20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5" name="矩形 21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6" name="矩形 21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7" name="矩形 21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8" name="矩形 21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9" name="矩形 21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0" name="矩形 21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1" name="矩形 21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2" name="矩形 21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3" name="矩形 21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4" name="矩形 21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5" name="矩形 22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6" name="矩形 22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7" name="矩形 22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8" name="矩形 22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9" name="矩形 9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0" name="矩形 9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1" name="矩形 9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2" name="矩形 9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3" name="矩形 9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4" name="矩形 9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5" name="矩形 10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6" name="矩形 10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7" name="矩形 10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8" name="矩形 10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9" name="矩形 10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0" name="矩形 10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1" name="矩形 10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2" name="矩形 10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3" name="矩形 23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4" name="矩形 23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5" name="矩形 24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6" name="矩形 24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7" name="矩形 24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8" name="矩形 24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9" name="矩形 24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0" name="矩形 24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1" name="矩形 24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2" name="矩形 24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3" name="矩形 24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4" name="矩形 24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5" name="矩形 25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6" name="矩形 25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7" name="矩形 25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8" name="矩形 25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9" name="矩形 25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0" name="矩形 25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1" name="矩形 25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2" name="矩形 25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3" name="矩形 25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4" name="矩形 25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5" name="矩形 26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6" name="矩形 26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7" name="矩形 26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8" name="矩形 26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9" name="矩形 26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60" name="矩形 26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2061" name="矩形 2"/>
        <xdr:cNvSpPr/>
      </xdr:nvSpPr>
      <xdr:spPr>
        <a:xfrm>
          <a:off x="1051623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2062" name="矩形 3"/>
        <xdr:cNvSpPr/>
      </xdr:nvSpPr>
      <xdr:spPr>
        <a:xfrm>
          <a:off x="1051623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3" name="矩形 78"/>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4" name="矩形 79"/>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5" name="矩形 81"/>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6" name="矩形 82"/>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7" name="矩形 83"/>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8" name="矩形 84"/>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9" name="矩形 85"/>
        <xdr:cNvSpPr/>
      </xdr:nvSpPr>
      <xdr:spPr>
        <a:xfrm>
          <a:off x="10516235" y="32461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2070" name="矩形 11"/>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1" name="矩形 12"/>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2" name="矩形 14"/>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3" name="矩形 15"/>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4" name="矩形 16"/>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5" name="矩形 17"/>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6" name="矩形 18"/>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7" name="矩形 41"/>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8" name="矩形 42"/>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9" name="矩形 44"/>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0" name="矩形 45"/>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1" name="矩形 46"/>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2" name="矩形 47"/>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3" name="矩形 48"/>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4" name="矩形 2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5" name="矩形 2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6" name="矩形 2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7" name="矩形 2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8" name="矩形 2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9" name="矩形 2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0" name="矩形 2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1" name="矩形 3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2" name="矩形 3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3" name="矩形 3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4" name="矩形 3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5" name="矩形 3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6" name="矩形 3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7" name="矩形 3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8" name="矩形 18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9" name="矩形 18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0" name="矩形 18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1" name="矩形 18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2" name="矩形 18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3" name="矩形 18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4" name="矩形 18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5" name="矩形 18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6" name="矩形 19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7" name="矩形 19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8" name="矩形 19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9" name="矩形 19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0" name="矩形 19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1" name="矩形 19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2" name="矩形 19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3" name="矩形 19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4" name="矩形 19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5" name="矩形 19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6" name="矩形 20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7" name="矩形 20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8" name="矩形 20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9" name="矩形 20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0" name="矩形 20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1" name="矩形 20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2" name="矩形 20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3" name="矩形 20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4" name="矩形 20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5" name="矩形 20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6" name="矩形 21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7" name="矩形 21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8" name="矩形 21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9" name="矩形 21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0" name="矩形 21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1" name="矩形 21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2" name="矩形 21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3" name="矩形 21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4" name="矩形 21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5" name="矩形 21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6" name="矩形 22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7" name="矩形 22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8" name="矩形 22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9" name="矩形 22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0" name="矩形 9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1" name="矩形 9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2" name="矩形 9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3" name="矩形 9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4" name="矩形 9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5" name="矩形 9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6" name="矩形 10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7" name="矩形 10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8" name="矩形 10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9" name="矩形 10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0" name="矩形 10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1" name="矩形 10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2" name="矩形 10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3" name="矩形 10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4" name="矩形 23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5" name="矩形 23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6" name="矩形 24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7" name="矩形 24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8" name="矩形 24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9" name="矩形 24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0" name="矩形 24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1" name="矩形 24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2" name="矩形 24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3" name="矩形 24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4" name="矩形 24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5" name="矩形 24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6" name="矩形 25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7" name="矩形 25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8" name="矩形 25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9" name="矩形 25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0" name="矩形 25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1" name="矩形 25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2" name="矩形 25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3" name="矩形 25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4" name="矩形 25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5" name="矩形 25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6" name="矩形 26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7" name="矩形 26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8" name="矩形 26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9" name="矩形 26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80" name="矩形 26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81" name="矩形 26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2182" name="矩形 2"/>
        <xdr:cNvSpPr/>
      </xdr:nvSpPr>
      <xdr:spPr>
        <a:xfrm>
          <a:off x="1051623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2183" name="矩形 3"/>
        <xdr:cNvSpPr/>
      </xdr:nvSpPr>
      <xdr:spPr>
        <a:xfrm>
          <a:off x="1051623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4" name="矩形 78"/>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5" name="矩形 79"/>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6" name="矩形 81"/>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7" name="矩形 82"/>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8" name="矩形 83"/>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9" name="矩形 84"/>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90" name="矩形 85"/>
        <xdr:cNvSpPr/>
      </xdr:nvSpPr>
      <xdr:spPr>
        <a:xfrm>
          <a:off x="10516235" y="32461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2191" name="矩形 11"/>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2" name="矩形 12"/>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3" name="矩形 14"/>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4" name="矩形 15"/>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5" name="矩形 16"/>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6" name="矩形 17"/>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7" name="矩形 18"/>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198" name="矩形 41"/>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199" name="矩形 42"/>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0" name="矩形 44"/>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1" name="矩形 45"/>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2" name="矩形 46"/>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3" name="矩形 47"/>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4" name="矩形 48"/>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5" name="矩形 2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6" name="矩形 2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7" name="矩形 2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8" name="矩形 2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9" name="矩形 2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0" name="矩形 2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1" name="矩形 2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2" name="矩形 3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3" name="矩形 3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4" name="矩形 3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5" name="矩形 3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6" name="矩形 3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7" name="矩形 3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8" name="矩形 3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9" name="矩形 18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0" name="矩形 18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1" name="矩形 18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2" name="矩形 18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3" name="矩形 18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4" name="矩形 18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5" name="矩形 18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6" name="矩形 18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7" name="矩形 19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8" name="矩形 19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9" name="矩形 19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0" name="矩形 19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1" name="矩形 19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2" name="矩形 19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3" name="矩形 19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4" name="矩形 19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5" name="矩形 19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6" name="矩形 19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7" name="矩形 20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8" name="矩形 20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9" name="矩形 20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0" name="矩形 20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1" name="矩形 20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2" name="矩形 20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3" name="矩形 20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4" name="矩形 20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5" name="矩形 20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6" name="矩形 20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7" name="矩形 21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8" name="矩形 21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9" name="矩形 21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0" name="矩形 21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1" name="矩形 21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2" name="矩形 21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3" name="矩形 21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4" name="矩形 21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5" name="矩形 21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6" name="矩形 21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7" name="矩形 22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8" name="矩形 22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9" name="矩形 22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0" name="矩形 22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1" name="矩形 9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2" name="矩形 9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3" name="矩形 9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4" name="矩形 9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5" name="矩形 9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6" name="矩形 9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7" name="矩形 10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8" name="矩形 10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9" name="矩形 10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0" name="矩形 10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1" name="矩形 10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2" name="矩形 10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3" name="矩形 10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4" name="矩形 10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5" name="矩形 23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6" name="矩形 23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7" name="矩形 24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8" name="矩形 24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9" name="矩形 24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0" name="矩形 24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1" name="矩形 24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2" name="矩形 24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3" name="矩形 24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4" name="矩形 24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5" name="矩形 24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6" name="矩形 24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7" name="矩形 25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8" name="矩形 25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9" name="矩形 25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0" name="矩形 25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1" name="矩形 25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2" name="矩形 25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3" name="矩形 25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4" name="矩形 25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5" name="矩形 25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6" name="矩形 25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7" name="矩形 26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8" name="矩形 26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9" name="矩形 26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0" name="矩形 26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1" name="矩形 26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2" name="矩形 26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6.xml.rels><?xml version="1.0" encoding="UTF-8" standalone="yes"?>
<Relationships xmlns="http://schemas.openxmlformats.org/package/2006/relationships"><Relationship Id="rId1" Type="http://schemas.openxmlformats.org/officeDocument/2006/relationships/hyperlink" Target="http://cxc.com.hk/zh-hant/   &#27966;&#36865;&#20844;&#21496;&#32593;&#22336;       &#26448;&#31215;/60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8"/>
  <sheetViews>
    <sheetView tabSelected="1" workbookViewId="0">
      <selection activeCell="K6" sqref="K6"/>
    </sheetView>
  </sheetViews>
  <sheetFormatPr defaultColWidth="8.89166666666667" defaultRowHeight="13.5"/>
  <cols>
    <col min="1" max="1" width="13.25" customWidth="1"/>
    <col min="2" max="2" width="28.225" customWidth="1"/>
    <col min="3" max="7" width="13.775" customWidth="1"/>
    <col min="8" max="8" width="9.775" customWidth="1"/>
    <col min="9" max="9" width="11.1083333333333" customWidth="1"/>
    <col min="10" max="10" width="7.875" customWidth="1"/>
  </cols>
  <sheetData>
    <row r="1" s="122" customFormat="1" ht="44.4" customHeight="1" spans="1:10">
      <c r="A1" s="759" t="s">
        <v>0</v>
      </c>
      <c r="B1" s="760"/>
      <c r="C1" s="760"/>
      <c r="D1" s="760"/>
      <c r="E1" s="760"/>
      <c r="F1" s="760"/>
      <c r="G1" s="760"/>
      <c r="H1" s="760"/>
      <c r="I1" s="760"/>
      <c r="J1" s="783"/>
    </row>
    <row r="2" s="122" customFormat="1" ht="15" customHeight="1" spans="1:10">
      <c r="A2" s="761" t="s">
        <v>1</v>
      </c>
      <c r="B2" s="762"/>
      <c r="C2" s="762"/>
      <c r="D2" s="762"/>
      <c r="E2" s="762"/>
      <c r="F2" s="762"/>
      <c r="G2" s="762"/>
      <c r="H2" s="762"/>
      <c r="I2" s="762"/>
      <c r="J2" s="784"/>
    </row>
    <row r="3" s="122" customFormat="1" ht="18" customHeight="1" spans="1:10">
      <c r="A3" s="763" t="s">
        <v>2</v>
      </c>
      <c r="B3" s="763"/>
      <c r="C3" s="763"/>
      <c r="D3" s="763"/>
      <c r="E3" s="763"/>
      <c r="F3" s="763"/>
      <c r="G3" s="763"/>
      <c r="H3" s="763"/>
      <c r="I3" s="763"/>
      <c r="J3" s="763"/>
    </row>
    <row r="4" s="122" customFormat="1" ht="18" customHeight="1" spans="1:10">
      <c r="A4" s="764" t="s">
        <v>3</v>
      </c>
      <c r="B4" s="765"/>
      <c r="C4" s="765"/>
      <c r="D4" s="765"/>
      <c r="E4" s="765"/>
      <c r="F4" s="765"/>
      <c r="G4" s="765"/>
      <c r="H4" s="765"/>
      <c r="I4" s="765"/>
      <c r="J4" s="765"/>
    </row>
    <row r="5" s="122" customFormat="1" ht="18" customHeight="1" spans="1:10">
      <c r="A5" s="766" t="s">
        <v>4</v>
      </c>
      <c r="B5" s="766"/>
      <c r="C5" s="766"/>
      <c r="D5" s="766"/>
      <c r="E5" s="766"/>
      <c r="F5" s="766"/>
      <c r="G5" s="766"/>
      <c r="H5" s="766"/>
      <c r="I5" s="766"/>
      <c r="J5" s="766"/>
    </row>
    <row r="6" s="122" customFormat="1" ht="20" customHeight="1" spans="1:10">
      <c r="A6" s="767" t="s">
        <v>5</v>
      </c>
      <c r="B6" s="767"/>
      <c r="C6" s="767"/>
      <c r="D6" s="767"/>
      <c r="E6" s="767"/>
      <c r="F6" s="767"/>
      <c r="G6" s="767"/>
      <c r="H6" s="767"/>
      <c r="I6" s="767"/>
      <c r="J6" s="767"/>
    </row>
    <row r="7" s="122" customFormat="1" ht="17" customHeight="1" spans="1:10">
      <c r="A7" s="765" t="s">
        <v>6</v>
      </c>
      <c r="B7" s="765"/>
      <c r="C7" s="765"/>
      <c r="D7" s="765"/>
      <c r="E7" s="765"/>
      <c r="F7" s="765"/>
      <c r="G7" s="765"/>
      <c r="H7" s="765"/>
      <c r="I7" s="765"/>
      <c r="J7" s="765"/>
    </row>
    <row r="8" ht="16" customHeight="1" spans="1:10">
      <c r="A8" s="768"/>
      <c r="B8" s="769" t="s">
        <v>7</v>
      </c>
      <c r="C8" s="769" t="s">
        <v>8</v>
      </c>
      <c r="D8" s="770" t="s">
        <v>9</v>
      </c>
      <c r="E8" s="771" t="s">
        <v>10</v>
      </c>
      <c r="F8" s="772"/>
      <c r="G8" s="772"/>
      <c r="H8" s="772"/>
      <c r="I8" s="772"/>
      <c r="J8" s="785"/>
    </row>
    <row r="9" ht="27" customHeight="1" spans="1:10">
      <c r="A9" s="773" t="s">
        <v>11</v>
      </c>
      <c r="B9" s="774" t="s">
        <v>12</v>
      </c>
      <c r="C9" s="162" t="s">
        <v>13</v>
      </c>
      <c r="D9" s="775" t="s">
        <v>14</v>
      </c>
      <c r="E9" s="776" t="s">
        <v>15</v>
      </c>
      <c r="F9" s="776"/>
      <c r="G9" s="776"/>
      <c r="H9" s="776"/>
      <c r="I9" s="776"/>
      <c r="J9" s="776"/>
    </row>
    <row r="10" ht="27" customHeight="1" spans="1:10">
      <c r="A10" s="773"/>
      <c r="B10" s="774" t="s">
        <v>16</v>
      </c>
      <c r="C10" s="162" t="s">
        <v>13</v>
      </c>
      <c r="D10" s="775" t="s">
        <v>14</v>
      </c>
      <c r="E10" s="777" t="s">
        <v>17</v>
      </c>
      <c r="F10" s="778"/>
      <c r="G10" s="778"/>
      <c r="H10" s="778"/>
      <c r="I10" s="778"/>
      <c r="J10" s="786"/>
    </row>
    <row r="11" ht="27" customHeight="1" spans="1:10">
      <c r="A11" s="773"/>
      <c r="B11" s="774" t="s">
        <v>18</v>
      </c>
      <c r="C11" s="162" t="s">
        <v>13</v>
      </c>
      <c r="D11" s="775" t="s">
        <v>14</v>
      </c>
      <c r="E11" s="777" t="s">
        <v>19</v>
      </c>
      <c r="F11" s="778"/>
      <c r="G11" s="778"/>
      <c r="H11" s="778"/>
      <c r="I11" s="778"/>
      <c r="J11" s="786"/>
    </row>
    <row r="12" ht="27" customHeight="1" spans="1:10">
      <c r="A12" s="773" t="s">
        <v>20</v>
      </c>
      <c r="B12" s="774" t="s">
        <v>21</v>
      </c>
      <c r="C12" s="162" t="s">
        <v>13</v>
      </c>
      <c r="D12" s="775" t="s">
        <v>14</v>
      </c>
      <c r="E12" s="777" t="s">
        <v>22</v>
      </c>
      <c r="F12" s="778"/>
      <c r="G12" s="778"/>
      <c r="H12" s="778"/>
      <c r="I12" s="778"/>
      <c r="J12" s="786"/>
    </row>
    <row r="13" ht="27" customHeight="1" spans="1:10">
      <c r="A13" s="773"/>
      <c r="B13" s="774" t="s">
        <v>23</v>
      </c>
      <c r="C13" s="162" t="s">
        <v>13</v>
      </c>
      <c r="D13" s="775" t="s">
        <v>14</v>
      </c>
      <c r="E13" s="777" t="s">
        <v>24</v>
      </c>
      <c r="F13" s="778"/>
      <c r="G13" s="778"/>
      <c r="H13" s="778"/>
      <c r="I13" s="778"/>
      <c r="J13" s="786"/>
    </row>
    <row r="14" ht="27" customHeight="1" spans="1:10">
      <c r="A14" s="773"/>
      <c r="B14" s="774" t="s">
        <v>25</v>
      </c>
      <c r="C14" s="162" t="s">
        <v>13</v>
      </c>
      <c r="D14" s="775" t="s">
        <v>14</v>
      </c>
      <c r="E14" s="777" t="s">
        <v>26</v>
      </c>
      <c r="F14" s="778"/>
      <c r="G14" s="778"/>
      <c r="H14" s="778"/>
      <c r="I14" s="778"/>
      <c r="J14" s="786"/>
    </row>
    <row r="15" ht="27" customHeight="1" spans="1:10">
      <c r="A15" s="773" t="s">
        <v>27</v>
      </c>
      <c r="B15" s="774" t="s">
        <v>28</v>
      </c>
      <c r="C15" s="779" t="s">
        <v>29</v>
      </c>
      <c r="D15" s="775" t="s">
        <v>14</v>
      </c>
      <c r="E15" s="777" t="s">
        <v>30</v>
      </c>
      <c r="F15" s="778"/>
      <c r="G15" s="778"/>
      <c r="H15" s="778"/>
      <c r="I15" s="778"/>
      <c r="J15" s="786"/>
    </row>
    <row r="16" ht="27" customHeight="1" spans="1:10">
      <c r="A16" s="773"/>
      <c r="B16" s="174" t="s">
        <v>31</v>
      </c>
      <c r="C16" s="162" t="s">
        <v>13</v>
      </c>
      <c r="D16" s="775" t="s">
        <v>14</v>
      </c>
      <c r="E16" s="777" t="s">
        <v>32</v>
      </c>
      <c r="F16" s="778"/>
      <c r="G16" s="778"/>
      <c r="H16" s="778"/>
      <c r="I16" s="778"/>
      <c r="J16" s="786"/>
    </row>
    <row r="17" ht="27" customHeight="1" spans="1:10">
      <c r="A17" s="773"/>
      <c r="B17" s="174" t="s">
        <v>33</v>
      </c>
      <c r="C17" s="162" t="s">
        <v>13</v>
      </c>
      <c r="D17" s="775" t="s">
        <v>14</v>
      </c>
      <c r="E17" s="777" t="s">
        <v>34</v>
      </c>
      <c r="F17" s="778"/>
      <c r="G17" s="778"/>
      <c r="H17" s="778"/>
      <c r="I17" s="778"/>
      <c r="J17" s="786"/>
    </row>
    <row r="18" ht="27" customHeight="1" spans="1:10">
      <c r="A18" s="773"/>
      <c r="B18" s="174" t="s">
        <v>35</v>
      </c>
      <c r="C18" s="779" t="s">
        <v>29</v>
      </c>
      <c r="D18" s="775" t="s">
        <v>14</v>
      </c>
      <c r="E18" s="777" t="s">
        <v>36</v>
      </c>
      <c r="F18" s="778"/>
      <c r="G18" s="778"/>
      <c r="H18" s="778"/>
      <c r="I18" s="778"/>
      <c r="J18" s="786"/>
    </row>
    <row r="19" ht="27" customHeight="1" spans="1:10">
      <c r="A19" s="773"/>
      <c r="B19" s="174" t="s">
        <v>37</v>
      </c>
      <c r="C19" s="779" t="s">
        <v>29</v>
      </c>
      <c r="D19" s="775" t="s">
        <v>14</v>
      </c>
      <c r="E19" s="777" t="s">
        <v>38</v>
      </c>
      <c r="F19" s="778"/>
      <c r="G19" s="778"/>
      <c r="H19" s="778"/>
      <c r="I19" s="778"/>
      <c r="J19" s="786"/>
    </row>
    <row r="20" ht="27" customHeight="1" spans="1:10">
      <c r="A20" s="773"/>
      <c r="B20" s="774" t="s">
        <v>39</v>
      </c>
      <c r="C20" s="162" t="s">
        <v>13</v>
      </c>
      <c r="D20" s="780" t="s">
        <v>14</v>
      </c>
      <c r="E20" s="777" t="s">
        <v>40</v>
      </c>
      <c r="F20" s="778"/>
      <c r="G20" s="778"/>
      <c r="H20" s="778"/>
      <c r="I20" s="778"/>
      <c r="J20" s="786"/>
    </row>
    <row r="21" ht="27" customHeight="1" spans="1:10">
      <c r="A21" s="773" t="s">
        <v>41</v>
      </c>
      <c r="B21" s="174" t="s">
        <v>42</v>
      </c>
      <c r="C21" s="162" t="s">
        <v>13</v>
      </c>
      <c r="D21" s="780" t="s">
        <v>14</v>
      </c>
      <c r="E21" s="781" t="s">
        <v>43</v>
      </c>
      <c r="F21" s="781"/>
      <c r="G21" s="781"/>
      <c r="H21" s="781"/>
      <c r="I21" s="781"/>
      <c r="J21" s="781"/>
    </row>
    <row r="22" ht="27" customHeight="1" spans="1:10">
      <c r="A22" s="773"/>
      <c r="B22" s="174" t="s">
        <v>44</v>
      </c>
      <c r="C22" s="162" t="s">
        <v>13</v>
      </c>
      <c r="D22" s="780" t="s">
        <v>14</v>
      </c>
      <c r="E22" s="777" t="s">
        <v>45</v>
      </c>
      <c r="F22" s="778"/>
      <c r="G22" s="778"/>
      <c r="H22" s="778"/>
      <c r="I22" s="778"/>
      <c r="J22" s="786"/>
    </row>
    <row r="23" ht="27" customHeight="1" spans="1:10">
      <c r="A23" s="773" t="s">
        <v>46</v>
      </c>
      <c r="B23" s="782" t="s">
        <v>47</v>
      </c>
      <c r="C23" s="162" t="s">
        <v>13</v>
      </c>
      <c r="D23" s="780" t="s">
        <v>14</v>
      </c>
      <c r="E23" s="776" t="s">
        <v>48</v>
      </c>
      <c r="F23" s="776"/>
      <c r="G23" s="776"/>
      <c r="H23" s="776"/>
      <c r="I23" s="776"/>
      <c r="J23" s="776"/>
    </row>
    <row r="24" ht="27" customHeight="1" spans="1:10">
      <c r="A24" s="773"/>
      <c r="B24" s="782" t="s">
        <v>49</v>
      </c>
      <c r="C24" s="162" t="s">
        <v>13</v>
      </c>
      <c r="D24" s="780" t="s">
        <v>14</v>
      </c>
      <c r="E24" s="777" t="s">
        <v>50</v>
      </c>
      <c r="F24" s="778"/>
      <c r="G24" s="778"/>
      <c r="H24" s="778"/>
      <c r="I24" s="778"/>
      <c r="J24" s="786"/>
    </row>
    <row r="25" ht="27" customHeight="1" spans="1:10">
      <c r="A25" s="773"/>
      <c r="B25" s="782" t="s">
        <v>51</v>
      </c>
      <c r="C25" s="162" t="s">
        <v>13</v>
      </c>
      <c r="D25" s="780" t="s">
        <v>14</v>
      </c>
      <c r="E25" s="777" t="s">
        <v>52</v>
      </c>
      <c r="F25" s="778"/>
      <c r="G25" s="778"/>
      <c r="H25" s="778"/>
      <c r="I25" s="778"/>
      <c r="J25" s="786"/>
    </row>
    <row r="26" ht="27" customHeight="1" spans="1:10">
      <c r="A26" s="773"/>
      <c r="B26" s="782" t="s">
        <v>53</v>
      </c>
      <c r="C26" s="162" t="s">
        <v>13</v>
      </c>
      <c r="D26" s="780" t="s">
        <v>14</v>
      </c>
      <c r="E26" s="777" t="s">
        <v>54</v>
      </c>
      <c r="F26" s="778"/>
      <c r="G26" s="778"/>
      <c r="H26" s="778"/>
      <c r="I26" s="778"/>
      <c r="J26" s="786"/>
    </row>
    <row r="27" ht="27" customHeight="1" spans="1:10">
      <c r="A27" s="773"/>
      <c r="B27" s="782" t="s">
        <v>55</v>
      </c>
      <c r="C27" s="162" t="s">
        <v>13</v>
      </c>
      <c r="D27" s="780" t="s">
        <v>14</v>
      </c>
      <c r="E27" s="777" t="s">
        <v>56</v>
      </c>
      <c r="F27" s="778"/>
      <c r="G27" s="778"/>
      <c r="H27" s="778"/>
      <c r="I27" s="778"/>
      <c r="J27" s="786"/>
    </row>
    <row r="28" ht="27" customHeight="1" spans="1:10">
      <c r="A28" s="773"/>
      <c r="B28" s="782" t="s">
        <v>57</v>
      </c>
      <c r="C28" s="162" t="s">
        <v>13</v>
      </c>
      <c r="D28" s="780" t="s">
        <v>14</v>
      </c>
      <c r="E28" s="777" t="s">
        <v>58</v>
      </c>
      <c r="F28" s="778"/>
      <c r="G28" s="778"/>
      <c r="H28" s="778"/>
      <c r="I28" s="778"/>
      <c r="J28" s="786"/>
    </row>
  </sheetData>
  <mergeCells count="29">
    <mergeCell ref="A1:J1"/>
    <mergeCell ref="A2:J2"/>
    <mergeCell ref="A3:J3"/>
    <mergeCell ref="A4:J4"/>
    <mergeCell ref="A5:J5"/>
    <mergeCell ref="A6:J6"/>
    <mergeCell ref="A7:J7"/>
    <mergeCell ref="E8:J8"/>
    <mergeCell ref="E9:J9"/>
    <mergeCell ref="E11:J11"/>
    <mergeCell ref="E12:J12"/>
    <mergeCell ref="E13:J13"/>
    <mergeCell ref="E14:J14"/>
    <mergeCell ref="E16:J16"/>
    <mergeCell ref="E17:J17"/>
    <mergeCell ref="E19:J19"/>
    <mergeCell ref="E20:J20"/>
    <mergeCell ref="E21:J21"/>
    <mergeCell ref="E22:J22"/>
    <mergeCell ref="E23:J23"/>
    <mergeCell ref="E24:J24"/>
    <mergeCell ref="E25:J25"/>
    <mergeCell ref="E26:J26"/>
    <mergeCell ref="E27:J27"/>
    <mergeCell ref="E28:J28"/>
    <mergeCell ref="A9:A11"/>
    <mergeCell ref="A12:A14"/>
    <mergeCell ref="A15:A20"/>
    <mergeCell ref="A23:A28"/>
  </mergeCells>
  <hyperlinks>
    <hyperlink ref="A2" r:id="rId2" display="http://www.baikegj.com/" tooltip="http://www.baikegj.com/"/>
    <hyperlink ref="D16" location="'F2-香港联邦特货价'!A1" display="点击查看"/>
    <hyperlink ref="A9" location="DHL规则!A1" display="DHL规则"/>
    <hyperlink ref="A15" location="FEDEX规则!A1" display="FEDEX规则"/>
    <hyperlink ref="D23" location="'美1-美加电池专线'!A1" display="点击查看"/>
    <hyperlink ref="D11" location="'D5-HKDHL特货价'!A1" display="点击查看"/>
    <hyperlink ref="D12" location="'U1- HKUPS品牌价'!A1" display="点击查看"/>
    <hyperlink ref="D13" location="'U2-HKUPS红单电池价'!A1" display="点击查看"/>
    <hyperlink ref="D25" location="'欧1-欧洲电池专线价'!A1" display="点击查看"/>
    <hyperlink ref="D9" location="'D3-HKDHL电池价'!A1" display="点击查看"/>
    <hyperlink ref="D14" location="'U3-HKUPS特货价'!A1" display="点击查看"/>
    <hyperlink ref="D21" location="'E1-韩国EMS'!A1" display="点击查看"/>
    <hyperlink ref="D26" location="'B4-日新台东南亚电池专线'!A1" display="点击查看"/>
    <hyperlink ref="D22" location="美国联邦电池价!A1" display="点击查看"/>
    <hyperlink ref="D19" location="'F5-香港联邦敏感价'!A1" display="点击查看"/>
    <hyperlink ref="A9:A11" location="DHL要求!A1" display="DHL规则"/>
    <hyperlink ref="A12:A14" location="UPS要求!A1" display="UPS规则"/>
    <hyperlink ref="A15:A20" location="联邦要求!A1" display="FEDEX规则"/>
    <hyperlink ref="D27" location="'B9-澳洲特货专线'!A1" display="点击查看"/>
    <hyperlink ref="D28" location="'B-10香港特货专线'!A1" display="点击查看"/>
    <hyperlink ref="D17" location="'F3-香港联邦特货-T价'!A1" display="点击查看"/>
    <hyperlink ref="D10" location="'D4-HKDHL化工价'!A1" display="点击查看"/>
    <hyperlink ref="D20" location="'F9-大陆联邦特货价'!A1" display="点击查看"/>
    <hyperlink ref="D15" location="'F1-香港联邦化妆品价'!A1" display="点击查看"/>
    <hyperlink ref="D18" location="'F4-香港联邦特货大货促销价'!A1" display="点击查看"/>
    <hyperlink ref="D24" location="'美2-美国特货专线'!A1" display="点击查看"/>
  </hyperlinks>
  <pageMargins left="0.75" right="0.75" top="1" bottom="1" header="0.5" footer="0.5"/>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I98"/>
  <sheetViews>
    <sheetView zoomScale="70" zoomScaleNormal="70" topLeftCell="B1" workbookViewId="0">
      <selection activeCell="AH2" sqref="AH2"/>
    </sheetView>
  </sheetViews>
  <sheetFormatPr defaultColWidth="8.89166666666667" defaultRowHeight="13.5"/>
  <cols>
    <col min="1" max="1" width="5.89166666666667" customWidth="1"/>
    <col min="2" max="2" width="8.74166666666667" customWidth="1"/>
    <col min="3" max="33" width="6.825" style="496" customWidth="1"/>
  </cols>
  <sheetData>
    <row r="2" ht="46.5" spans="1:35">
      <c r="A2" s="497" t="s">
        <v>666</v>
      </c>
      <c r="B2" s="498"/>
      <c r="C2" s="499"/>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499"/>
      <c r="AD2" s="499"/>
      <c r="AE2" s="499"/>
      <c r="AF2" s="499"/>
      <c r="AG2" s="499"/>
      <c r="AH2" s="26" t="s">
        <v>667</v>
      </c>
      <c r="AI2" s="26"/>
    </row>
    <row r="3" s="495" customFormat="1" ht="35" customHeight="1" spans="1:33">
      <c r="A3" s="500" t="s">
        <v>668</v>
      </c>
      <c r="B3" s="500"/>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row>
    <row r="4" s="495" customFormat="1" ht="35" customHeight="1" spans="1:33">
      <c r="A4" s="502" t="s">
        <v>669</v>
      </c>
      <c r="B4" s="503"/>
      <c r="C4" s="504"/>
      <c r="D4" s="504"/>
      <c r="E4" s="504"/>
      <c r="F4" s="504"/>
      <c r="G4" s="504"/>
      <c r="H4" s="504"/>
      <c r="I4" s="504"/>
      <c r="J4" s="504"/>
      <c r="K4" s="504"/>
      <c r="L4" s="504"/>
      <c r="M4" s="504"/>
      <c r="N4" s="504"/>
      <c r="O4" s="504"/>
      <c r="P4" s="504"/>
      <c r="Q4" s="504"/>
      <c r="R4" s="504"/>
      <c r="S4" s="504"/>
      <c r="T4" s="504"/>
      <c r="U4" s="504"/>
      <c r="V4" s="504"/>
      <c r="W4" s="504"/>
      <c r="X4" s="504"/>
      <c r="Y4" s="504"/>
      <c r="Z4" s="504"/>
      <c r="AA4" s="504"/>
      <c r="AB4" s="504"/>
      <c r="AC4" s="504"/>
      <c r="AD4" s="504"/>
      <c r="AE4" s="504"/>
      <c r="AF4" s="504"/>
      <c r="AG4" s="512"/>
    </row>
    <row r="5" customFormat="1" ht="17.25" spans="1:33">
      <c r="A5" s="505"/>
      <c r="B5" s="505"/>
      <c r="C5" s="506">
        <v>30</v>
      </c>
      <c r="D5" s="506">
        <v>1</v>
      </c>
      <c r="E5" s="506">
        <v>2</v>
      </c>
      <c r="F5" s="506">
        <v>3</v>
      </c>
      <c r="G5" s="506">
        <v>4</v>
      </c>
      <c r="H5" s="506">
        <v>5</v>
      </c>
      <c r="I5" s="506">
        <v>6</v>
      </c>
      <c r="J5" s="506">
        <v>7</v>
      </c>
      <c r="K5" s="506">
        <v>8</v>
      </c>
      <c r="L5" s="506">
        <v>9</v>
      </c>
      <c r="M5" s="506">
        <v>10</v>
      </c>
      <c r="N5" s="506">
        <v>11</v>
      </c>
      <c r="O5" s="506">
        <v>12</v>
      </c>
      <c r="P5" s="506">
        <v>13</v>
      </c>
      <c r="Q5" s="506">
        <v>14</v>
      </c>
      <c r="R5" s="506">
        <v>15</v>
      </c>
      <c r="S5" s="506">
        <v>16</v>
      </c>
      <c r="T5" s="506">
        <v>17</v>
      </c>
      <c r="U5" s="506">
        <v>18</v>
      </c>
      <c r="V5" s="506">
        <v>19</v>
      </c>
      <c r="W5" s="506">
        <v>20</v>
      </c>
      <c r="X5" s="506">
        <v>21</v>
      </c>
      <c r="Y5" s="506">
        <v>22</v>
      </c>
      <c r="Z5" s="506">
        <v>23</v>
      </c>
      <c r="AA5" s="506">
        <v>24</v>
      </c>
      <c r="AB5" s="506">
        <v>25</v>
      </c>
      <c r="AC5" s="506">
        <v>26</v>
      </c>
      <c r="AD5" s="506">
        <v>27</v>
      </c>
      <c r="AE5" s="506">
        <v>28</v>
      </c>
      <c r="AF5" s="506">
        <v>29</v>
      </c>
      <c r="AG5" s="506">
        <v>31</v>
      </c>
    </row>
    <row r="6" customFormat="1" ht="33" customHeight="1" spans="1:33">
      <c r="A6" s="505"/>
      <c r="B6" s="505"/>
      <c r="C6" s="507" t="s">
        <v>595</v>
      </c>
      <c r="D6" s="507" t="s">
        <v>670</v>
      </c>
      <c r="E6" s="507" t="s">
        <v>671</v>
      </c>
      <c r="F6" s="507" t="s">
        <v>310</v>
      </c>
      <c r="G6" s="507" t="s">
        <v>672</v>
      </c>
      <c r="H6" s="507" t="s">
        <v>673</v>
      </c>
      <c r="I6" s="507" t="s">
        <v>671</v>
      </c>
      <c r="J6" s="507" t="s">
        <v>565</v>
      </c>
      <c r="K6" s="507" t="s">
        <v>642</v>
      </c>
      <c r="L6" s="507" t="s">
        <v>598</v>
      </c>
      <c r="M6" s="507" t="s">
        <v>599</v>
      </c>
      <c r="N6" s="507" t="s">
        <v>674</v>
      </c>
      <c r="O6" s="507" t="s">
        <v>675</v>
      </c>
      <c r="P6" s="507" t="s">
        <v>676</v>
      </c>
      <c r="Q6" s="507" t="s">
        <v>677</v>
      </c>
      <c r="R6" s="507" t="s">
        <v>678</v>
      </c>
      <c r="S6" s="507" t="s">
        <v>679</v>
      </c>
      <c r="T6" s="507" t="s">
        <v>680</v>
      </c>
      <c r="U6" s="507" t="s">
        <v>681</v>
      </c>
      <c r="V6" s="507" t="s">
        <v>682</v>
      </c>
      <c r="W6" s="507" t="s">
        <v>683</v>
      </c>
      <c r="X6" s="507" t="s">
        <v>684</v>
      </c>
      <c r="Y6" s="507" t="s">
        <v>685</v>
      </c>
      <c r="Z6" s="507" t="s">
        <v>686</v>
      </c>
      <c r="AA6" s="507" t="s">
        <v>687</v>
      </c>
      <c r="AB6" s="507" t="s">
        <v>688</v>
      </c>
      <c r="AC6" s="507" t="s">
        <v>689</v>
      </c>
      <c r="AD6" s="507" t="s">
        <v>690</v>
      </c>
      <c r="AE6" s="507" t="s">
        <v>691</v>
      </c>
      <c r="AF6" s="507" t="s">
        <v>692</v>
      </c>
      <c r="AG6" s="507" t="s">
        <v>693</v>
      </c>
    </row>
    <row r="7" ht="18" spans="1:33">
      <c r="A7" s="508" t="s">
        <v>694</v>
      </c>
      <c r="B7" s="509">
        <v>0.5</v>
      </c>
      <c r="C7" s="510">
        <v>215.7</v>
      </c>
      <c r="D7" s="425">
        <v>213.417</v>
      </c>
      <c r="E7" s="425">
        <v>189.297</v>
      </c>
      <c r="F7" s="425">
        <v>223.607</v>
      </c>
      <c r="G7" s="425">
        <v>232.602</v>
      </c>
      <c r="H7" s="425">
        <v>215.392</v>
      </c>
      <c r="I7" s="425">
        <v>317.067</v>
      </c>
      <c r="J7" s="425">
        <v>317.067</v>
      </c>
      <c r="K7" s="425">
        <v>264.577</v>
      </c>
      <c r="L7" s="425">
        <v>254.247</v>
      </c>
      <c r="M7" s="425">
        <v>266.022</v>
      </c>
      <c r="N7" s="425">
        <v>212.402</v>
      </c>
      <c r="O7" s="425">
        <v>212.402</v>
      </c>
      <c r="P7" s="425">
        <v>212.402</v>
      </c>
      <c r="Q7" s="425">
        <v>212.402</v>
      </c>
      <c r="R7" s="425">
        <v>266.952</v>
      </c>
      <c r="S7" s="425">
        <v>295.837</v>
      </c>
      <c r="T7" s="425">
        <v>266.952</v>
      </c>
      <c r="U7" s="425">
        <v>266.952</v>
      </c>
      <c r="V7" s="425">
        <v>266.952</v>
      </c>
      <c r="W7" s="425">
        <v>280.357</v>
      </c>
      <c r="X7" s="425">
        <v>280.357</v>
      </c>
      <c r="Y7" s="425">
        <v>280.357</v>
      </c>
      <c r="Z7" s="425">
        <v>407.297</v>
      </c>
      <c r="AA7" s="425">
        <v>407.297</v>
      </c>
      <c r="AB7" s="425">
        <v>278.397</v>
      </c>
      <c r="AC7" s="425">
        <v>278.397</v>
      </c>
      <c r="AD7" s="425">
        <v>278.397</v>
      </c>
      <c r="AE7" s="425">
        <v>278.397</v>
      </c>
      <c r="AF7" s="425">
        <v>278.397</v>
      </c>
      <c r="AG7" s="425">
        <v>323.762</v>
      </c>
    </row>
    <row r="8" ht="18" spans="1:33">
      <c r="A8" s="511"/>
      <c r="B8" s="511">
        <v>1</v>
      </c>
      <c r="C8" s="510">
        <v>250.2</v>
      </c>
      <c r="D8" s="425">
        <v>254.179</v>
      </c>
      <c r="E8" s="425">
        <v>216.439</v>
      </c>
      <c r="F8" s="425">
        <v>261.539</v>
      </c>
      <c r="G8" s="425">
        <v>283.664</v>
      </c>
      <c r="H8" s="425">
        <v>259.244</v>
      </c>
      <c r="I8" s="425">
        <v>373.794</v>
      </c>
      <c r="J8" s="425">
        <v>373.794</v>
      </c>
      <c r="K8" s="425">
        <v>302.234</v>
      </c>
      <c r="L8" s="425">
        <v>283.964</v>
      </c>
      <c r="M8" s="425">
        <v>305.239</v>
      </c>
      <c r="N8" s="425">
        <v>236.554</v>
      </c>
      <c r="O8" s="425">
        <v>236.554</v>
      </c>
      <c r="P8" s="425">
        <v>236.554</v>
      </c>
      <c r="Q8" s="425">
        <v>236.554</v>
      </c>
      <c r="R8" s="425">
        <v>307.284</v>
      </c>
      <c r="S8" s="425">
        <v>343.894</v>
      </c>
      <c r="T8" s="425">
        <v>307.284</v>
      </c>
      <c r="U8" s="425">
        <v>307.284</v>
      </c>
      <c r="V8" s="425">
        <v>307.284</v>
      </c>
      <c r="W8" s="425">
        <v>325.854</v>
      </c>
      <c r="X8" s="425">
        <v>325.854</v>
      </c>
      <c r="Y8" s="425">
        <v>325.854</v>
      </c>
      <c r="Z8" s="425">
        <v>496.429</v>
      </c>
      <c r="AA8" s="425">
        <v>496.429</v>
      </c>
      <c r="AB8" s="425">
        <v>325.339</v>
      </c>
      <c r="AC8" s="425">
        <v>337.614</v>
      </c>
      <c r="AD8" s="425">
        <v>337.614</v>
      </c>
      <c r="AE8" s="425">
        <v>337.614</v>
      </c>
      <c r="AF8" s="425">
        <v>325.339</v>
      </c>
      <c r="AG8" s="425">
        <v>386.499</v>
      </c>
    </row>
    <row r="9" ht="19" customHeight="1" spans="1:33">
      <c r="A9" s="511"/>
      <c r="B9" s="511">
        <v>1.5</v>
      </c>
      <c r="C9" s="510">
        <v>271.804</v>
      </c>
      <c r="D9" s="425">
        <v>301.666</v>
      </c>
      <c r="E9" s="425">
        <v>250.521</v>
      </c>
      <c r="F9" s="425">
        <v>307.696</v>
      </c>
      <c r="G9" s="425">
        <v>351.066</v>
      </c>
      <c r="H9" s="425">
        <v>309.821</v>
      </c>
      <c r="I9" s="425">
        <v>436.661</v>
      </c>
      <c r="J9" s="425">
        <v>436.661</v>
      </c>
      <c r="K9" s="425">
        <v>346.031</v>
      </c>
      <c r="L9" s="425">
        <v>320.521</v>
      </c>
      <c r="M9" s="425">
        <v>351.166</v>
      </c>
      <c r="N9" s="425">
        <v>275.286</v>
      </c>
      <c r="O9" s="425">
        <v>275.286</v>
      </c>
      <c r="P9" s="425">
        <v>275.286</v>
      </c>
      <c r="Q9" s="425">
        <v>275.286</v>
      </c>
      <c r="R9" s="425">
        <v>353.741</v>
      </c>
      <c r="S9" s="425">
        <v>397.476</v>
      </c>
      <c r="T9" s="425">
        <v>353.741</v>
      </c>
      <c r="U9" s="425">
        <v>353.741</v>
      </c>
      <c r="V9" s="425">
        <v>353.741</v>
      </c>
      <c r="W9" s="425">
        <v>377.376</v>
      </c>
      <c r="X9" s="425">
        <v>377.376</v>
      </c>
      <c r="Y9" s="425">
        <v>377.376</v>
      </c>
      <c r="Z9" s="425">
        <v>592.371</v>
      </c>
      <c r="AA9" s="425">
        <v>592.371</v>
      </c>
      <c r="AB9" s="425">
        <v>377.891</v>
      </c>
      <c r="AC9" s="425">
        <v>403.141</v>
      </c>
      <c r="AD9" s="425">
        <v>403.141</v>
      </c>
      <c r="AE9" s="425">
        <v>403.141</v>
      </c>
      <c r="AF9" s="425">
        <v>377.891</v>
      </c>
      <c r="AG9" s="425">
        <v>456.776</v>
      </c>
    </row>
    <row r="10" ht="18" spans="1:33">
      <c r="A10" s="511"/>
      <c r="B10" s="511">
        <v>2</v>
      </c>
      <c r="C10" s="510">
        <v>297.919</v>
      </c>
      <c r="D10" s="425">
        <v>342.328</v>
      </c>
      <c r="E10" s="425">
        <v>277.378</v>
      </c>
      <c r="F10" s="425">
        <v>345.728</v>
      </c>
      <c r="G10" s="425">
        <v>402.713</v>
      </c>
      <c r="H10" s="425">
        <v>353.688</v>
      </c>
      <c r="I10" s="425">
        <v>493.303</v>
      </c>
      <c r="J10" s="425">
        <v>493.303</v>
      </c>
      <c r="K10" s="425">
        <v>383.988</v>
      </c>
      <c r="L10" s="425">
        <v>349.938</v>
      </c>
      <c r="M10" s="425">
        <v>390.183</v>
      </c>
      <c r="N10" s="425">
        <v>300.983</v>
      </c>
      <c r="O10" s="425">
        <v>300.983</v>
      </c>
      <c r="P10" s="425">
        <v>300.983</v>
      </c>
      <c r="Q10" s="425">
        <v>300.983</v>
      </c>
      <c r="R10" s="425">
        <v>393.788</v>
      </c>
      <c r="S10" s="425">
        <v>445.448</v>
      </c>
      <c r="T10" s="425">
        <v>393.788</v>
      </c>
      <c r="U10" s="425">
        <v>393.788</v>
      </c>
      <c r="V10" s="425">
        <v>393.788</v>
      </c>
      <c r="W10" s="425">
        <v>423.273</v>
      </c>
      <c r="X10" s="425">
        <v>423.273</v>
      </c>
      <c r="Y10" s="425">
        <v>423.273</v>
      </c>
      <c r="Z10" s="425">
        <v>682.003</v>
      </c>
      <c r="AA10" s="425">
        <v>682.003</v>
      </c>
      <c r="AB10" s="425">
        <v>424.718</v>
      </c>
      <c r="AC10" s="425">
        <v>462.058</v>
      </c>
      <c r="AD10" s="425">
        <v>462.058</v>
      </c>
      <c r="AE10" s="425">
        <v>462.058</v>
      </c>
      <c r="AF10" s="425">
        <v>424.718</v>
      </c>
      <c r="AG10" s="425">
        <v>520.113</v>
      </c>
    </row>
    <row r="11" ht="18" spans="1:33">
      <c r="A11" s="511"/>
      <c r="B11" s="511">
        <v>2.5</v>
      </c>
      <c r="C11" s="510">
        <v>336.188</v>
      </c>
      <c r="D11" s="425">
        <v>389.715</v>
      </c>
      <c r="E11" s="425">
        <v>311.345</v>
      </c>
      <c r="F11" s="425">
        <v>391.385</v>
      </c>
      <c r="G11" s="425">
        <v>470.315</v>
      </c>
      <c r="H11" s="425">
        <v>404.165</v>
      </c>
      <c r="I11" s="425">
        <v>556.27</v>
      </c>
      <c r="J11" s="425">
        <v>556.27</v>
      </c>
      <c r="K11" s="425">
        <v>428.385</v>
      </c>
      <c r="L11" s="425">
        <v>386.695</v>
      </c>
      <c r="M11" s="425">
        <v>435.725</v>
      </c>
      <c r="N11" s="425">
        <v>320.63</v>
      </c>
      <c r="O11" s="425">
        <v>320.63</v>
      </c>
      <c r="P11" s="425">
        <v>320.63</v>
      </c>
      <c r="Q11" s="425">
        <v>320.63</v>
      </c>
      <c r="R11" s="425">
        <v>440.245</v>
      </c>
      <c r="S11" s="425">
        <v>499.03</v>
      </c>
      <c r="T11" s="425">
        <v>440.245</v>
      </c>
      <c r="U11" s="425">
        <v>440.245</v>
      </c>
      <c r="V11" s="425">
        <v>440.245</v>
      </c>
      <c r="W11" s="425">
        <v>474.795</v>
      </c>
      <c r="X11" s="425">
        <v>474.795</v>
      </c>
      <c r="Y11" s="425">
        <v>474.795</v>
      </c>
      <c r="Z11" s="425">
        <v>777.96</v>
      </c>
      <c r="AA11" s="425">
        <v>777.96</v>
      </c>
      <c r="AB11" s="425">
        <v>477.885</v>
      </c>
      <c r="AC11" s="425">
        <v>527.385</v>
      </c>
      <c r="AD11" s="425">
        <v>527.385</v>
      </c>
      <c r="AE11" s="425">
        <v>527.385</v>
      </c>
      <c r="AF11" s="425">
        <v>477.885</v>
      </c>
      <c r="AG11" s="425">
        <v>589.775</v>
      </c>
    </row>
    <row r="12" ht="18" spans="1:33">
      <c r="A12" s="511"/>
      <c r="B12" s="511">
        <v>3</v>
      </c>
      <c r="C12" s="510">
        <v>361.067</v>
      </c>
      <c r="D12" s="425">
        <v>430.877</v>
      </c>
      <c r="E12" s="425">
        <v>338.702</v>
      </c>
      <c r="F12" s="425">
        <v>429.317</v>
      </c>
      <c r="G12" s="425">
        <v>521.177</v>
      </c>
      <c r="H12" s="425">
        <v>448.517</v>
      </c>
      <c r="I12" s="425">
        <v>612.912</v>
      </c>
      <c r="J12" s="425">
        <v>612.912</v>
      </c>
      <c r="K12" s="425">
        <v>466.057</v>
      </c>
      <c r="L12" s="425">
        <v>416.412</v>
      </c>
      <c r="M12" s="425">
        <v>475.227</v>
      </c>
      <c r="N12" s="425">
        <v>347.557</v>
      </c>
      <c r="O12" s="425">
        <v>347.557</v>
      </c>
      <c r="P12" s="425">
        <v>347.557</v>
      </c>
      <c r="Q12" s="425">
        <v>347.557</v>
      </c>
      <c r="R12" s="425">
        <v>479.977</v>
      </c>
      <c r="S12" s="425">
        <v>546.487</v>
      </c>
      <c r="T12" s="425">
        <v>479.977</v>
      </c>
      <c r="U12" s="425">
        <v>479.977</v>
      </c>
      <c r="V12" s="425">
        <v>479.977</v>
      </c>
      <c r="W12" s="425">
        <v>520.692</v>
      </c>
      <c r="X12" s="425">
        <v>520.692</v>
      </c>
      <c r="Y12" s="425">
        <v>520.692</v>
      </c>
      <c r="Z12" s="425">
        <v>866.162</v>
      </c>
      <c r="AA12" s="425">
        <v>866.162</v>
      </c>
      <c r="AB12" s="425">
        <v>524.412</v>
      </c>
      <c r="AC12" s="425">
        <v>586.702</v>
      </c>
      <c r="AD12" s="425">
        <v>586.702</v>
      </c>
      <c r="AE12" s="425">
        <v>586.702</v>
      </c>
      <c r="AF12" s="425">
        <v>524.412</v>
      </c>
      <c r="AG12" s="425">
        <v>653.112</v>
      </c>
    </row>
    <row r="13" ht="18" spans="1:33">
      <c r="A13" s="511"/>
      <c r="B13" s="511">
        <v>3.5</v>
      </c>
      <c r="C13" s="510">
        <v>390.787</v>
      </c>
      <c r="D13" s="425">
        <v>477.864</v>
      </c>
      <c r="E13" s="425">
        <v>372.684</v>
      </c>
      <c r="F13" s="425">
        <v>475.574</v>
      </c>
      <c r="G13" s="425">
        <v>588.764</v>
      </c>
      <c r="H13" s="425">
        <v>498.994</v>
      </c>
      <c r="I13" s="425">
        <v>672.244</v>
      </c>
      <c r="J13" s="425">
        <v>672.244</v>
      </c>
      <c r="K13" s="425">
        <v>509.839</v>
      </c>
      <c r="L13" s="425">
        <v>452.069</v>
      </c>
      <c r="M13" s="425">
        <v>520.669</v>
      </c>
      <c r="N13" s="425">
        <v>381.869</v>
      </c>
      <c r="O13" s="425">
        <v>381.869</v>
      </c>
      <c r="P13" s="425">
        <v>381.869</v>
      </c>
      <c r="Q13" s="425">
        <v>381.869</v>
      </c>
      <c r="R13" s="425">
        <v>526.349</v>
      </c>
      <c r="S13" s="425">
        <v>600.669</v>
      </c>
      <c r="T13" s="425">
        <v>526.349</v>
      </c>
      <c r="U13" s="425">
        <v>526.349</v>
      </c>
      <c r="V13" s="425">
        <v>526.349</v>
      </c>
      <c r="W13" s="425">
        <v>572.114</v>
      </c>
      <c r="X13" s="425">
        <v>572.114</v>
      </c>
      <c r="Y13" s="425">
        <v>572.114</v>
      </c>
      <c r="Z13" s="425">
        <v>960.374</v>
      </c>
      <c r="AA13" s="425">
        <v>960.374</v>
      </c>
      <c r="AB13" s="425">
        <v>576.879</v>
      </c>
      <c r="AC13" s="425">
        <v>651.014</v>
      </c>
      <c r="AD13" s="425">
        <v>651.014</v>
      </c>
      <c r="AE13" s="425">
        <v>651.014</v>
      </c>
      <c r="AF13" s="425">
        <v>576.879</v>
      </c>
      <c r="AG13" s="425">
        <v>718.554</v>
      </c>
    </row>
    <row r="14" ht="18" spans="1:33">
      <c r="A14" s="511"/>
      <c r="B14" s="511">
        <v>4</v>
      </c>
      <c r="C14" s="510">
        <v>417.932</v>
      </c>
      <c r="D14" s="425">
        <v>519.026</v>
      </c>
      <c r="E14" s="425">
        <v>400.026</v>
      </c>
      <c r="F14" s="425">
        <v>513.506</v>
      </c>
      <c r="G14" s="425">
        <v>639.726</v>
      </c>
      <c r="H14" s="425">
        <v>542.761</v>
      </c>
      <c r="I14" s="425">
        <v>724.251</v>
      </c>
      <c r="J14" s="425">
        <v>724.251</v>
      </c>
      <c r="K14" s="425">
        <v>547.411</v>
      </c>
      <c r="L14" s="425">
        <v>482.501</v>
      </c>
      <c r="M14" s="425">
        <v>560.386</v>
      </c>
      <c r="N14" s="425">
        <v>410.856</v>
      </c>
      <c r="O14" s="425">
        <v>410.856</v>
      </c>
      <c r="P14" s="425">
        <v>410.856</v>
      </c>
      <c r="Q14" s="425">
        <v>410.856</v>
      </c>
      <c r="R14" s="425">
        <v>566.581</v>
      </c>
      <c r="S14" s="425">
        <v>647.941</v>
      </c>
      <c r="T14" s="425">
        <v>566.581</v>
      </c>
      <c r="U14" s="425">
        <v>566.581</v>
      </c>
      <c r="V14" s="425">
        <v>566.581</v>
      </c>
      <c r="W14" s="425">
        <v>617.511</v>
      </c>
      <c r="X14" s="425">
        <v>617.511</v>
      </c>
      <c r="Y14" s="425">
        <v>617.511</v>
      </c>
      <c r="Z14" s="425">
        <v>1049.176</v>
      </c>
      <c r="AA14" s="425">
        <v>1049.176</v>
      </c>
      <c r="AB14" s="425">
        <v>623.806</v>
      </c>
      <c r="AC14" s="425">
        <v>709.286</v>
      </c>
      <c r="AD14" s="425">
        <v>709.286</v>
      </c>
      <c r="AE14" s="425">
        <v>709.286</v>
      </c>
      <c r="AF14" s="425">
        <v>623.806</v>
      </c>
      <c r="AG14" s="425">
        <v>777.871</v>
      </c>
    </row>
    <row r="15" ht="18" spans="1:33">
      <c r="A15" s="511"/>
      <c r="B15" s="511">
        <v>4.5</v>
      </c>
      <c r="C15" s="510">
        <v>452.905</v>
      </c>
      <c r="D15" s="425">
        <v>566.013</v>
      </c>
      <c r="E15" s="425">
        <v>433.008</v>
      </c>
      <c r="F15" s="425">
        <v>559.163</v>
      </c>
      <c r="G15" s="425">
        <v>707.328</v>
      </c>
      <c r="H15" s="425">
        <v>592.838</v>
      </c>
      <c r="I15" s="425">
        <v>783.583</v>
      </c>
      <c r="J15" s="425">
        <v>783.583</v>
      </c>
      <c r="K15" s="425">
        <v>591.793</v>
      </c>
      <c r="L15" s="425">
        <v>518.443</v>
      </c>
      <c r="M15" s="425">
        <v>606.128</v>
      </c>
      <c r="N15" s="425">
        <v>445.768</v>
      </c>
      <c r="O15" s="425">
        <v>445.768</v>
      </c>
      <c r="P15" s="425">
        <v>445.768</v>
      </c>
      <c r="Q15" s="425">
        <v>445.768</v>
      </c>
      <c r="R15" s="425">
        <v>612.838</v>
      </c>
      <c r="S15" s="425">
        <v>701.523</v>
      </c>
      <c r="T15" s="425">
        <v>612.838</v>
      </c>
      <c r="U15" s="425">
        <v>612.838</v>
      </c>
      <c r="V15" s="425">
        <v>612.838</v>
      </c>
      <c r="W15" s="425">
        <v>669.133</v>
      </c>
      <c r="X15" s="425">
        <v>669.133</v>
      </c>
      <c r="Y15" s="425">
        <v>669.133</v>
      </c>
      <c r="Z15" s="425">
        <v>1143.903</v>
      </c>
      <c r="AA15" s="425">
        <v>1143.903</v>
      </c>
      <c r="AB15" s="425">
        <v>676.773</v>
      </c>
      <c r="AC15" s="425">
        <v>773.298</v>
      </c>
      <c r="AD15" s="425">
        <v>773.298</v>
      </c>
      <c r="AE15" s="425">
        <v>773.298</v>
      </c>
      <c r="AF15" s="425">
        <v>676.773</v>
      </c>
      <c r="AG15" s="425">
        <v>842.898</v>
      </c>
    </row>
    <row r="16" ht="18" spans="1:33">
      <c r="A16" s="511"/>
      <c r="B16" s="511">
        <v>5</v>
      </c>
      <c r="C16" s="510">
        <v>479.947</v>
      </c>
      <c r="D16" s="425">
        <v>607.275</v>
      </c>
      <c r="E16" s="425">
        <v>460.85</v>
      </c>
      <c r="F16" s="425">
        <v>597.695</v>
      </c>
      <c r="G16" s="425">
        <v>757.675</v>
      </c>
      <c r="H16" s="425">
        <v>637.19</v>
      </c>
      <c r="I16" s="425">
        <v>835.59</v>
      </c>
      <c r="J16" s="425">
        <v>835.59</v>
      </c>
      <c r="K16" s="425">
        <v>629.865</v>
      </c>
      <c r="L16" s="425">
        <v>548.575</v>
      </c>
      <c r="M16" s="425">
        <v>645.33</v>
      </c>
      <c r="N16" s="425">
        <v>474.255</v>
      </c>
      <c r="O16" s="425">
        <v>474.255</v>
      </c>
      <c r="P16" s="425">
        <v>474.255</v>
      </c>
      <c r="Q16" s="425">
        <v>474.255</v>
      </c>
      <c r="R16" s="425">
        <v>653.185</v>
      </c>
      <c r="S16" s="425">
        <v>749.48</v>
      </c>
      <c r="T16" s="425">
        <v>653.185</v>
      </c>
      <c r="U16" s="425">
        <v>653.185</v>
      </c>
      <c r="V16" s="425">
        <v>653.185</v>
      </c>
      <c r="W16" s="425">
        <v>715.13</v>
      </c>
      <c r="X16" s="425">
        <v>715.13</v>
      </c>
      <c r="Y16" s="425">
        <v>715.13</v>
      </c>
      <c r="Z16" s="425">
        <v>1232.29</v>
      </c>
      <c r="AA16" s="425">
        <v>1232.29</v>
      </c>
      <c r="AB16" s="425">
        <v>723.2</v>
      </c>
      <c r="AC16" s="425">
        <v>831.57</v>
      </c>
      <c r="AD16" s="425">
        <v>831.57</v>
      </c>
      <c r="AE16" s="425">
        <v>831.57</v>
      </c>
      <c r="AF16" s="425">
        <v>723.2</v>
      </c>
      <c r="AG16" s="425">
        <v>902.215</v>
      </c>
    </row>
    <row r="17" ht="18" spans="1:33">
      <c r="A17" s="511"/>
      <c r="B17" s="511">
        <v>5.5</v>
      </c>
      <c r="C17" s="510">
        <v>528.722</v>
      </c>
      <c r="D17" s="425">
        <v>654.662</v>
      </c>
      <c r="E17" s="425">
        <v>494.332</v>
      </c>
      <c r="F17" s="425">
        <v>643.352</v>
      </c>
      <c r="G17" s="425">
        <v>825.777</v>
      </c>
      <c r="H17" s="425">
        <v>687.567</v>
      </c>
      <c r="I17" s="425">
        <v>898.557</v>
      </c>
      <c r="J17" s="425">
        <v>898.557</v>
      </c>
      <c r="K17" s="425">
        <v>671.587</v>
      </c>
      <c r="L17" s="425">
        <v>584.517</v>
      </c>
      <c r="M17" s="425">
        <v>691.272</v>
      </c>
      <c r="N17" s="425">
        <v>510.827</v>
      </c>
      <c r="O17" s="425">
        <v>510.827</v>
      </c>
      <c r="P17" s="425">
        <v>510.827</v>
      </c>
      <c r="Q17" s="425">
        <v>510.827</v>
      </c>
      <c r="R17" s="425">
        <v>696.952</v>
      </c>
      <c r="S17" s="425">
        <v>799.042</v>
      </c>
      <c r="T17" s="425">
        <v>697.482</v>
      </c>
      <c r="U17" s="425">
        <v>697.482</v>
      </c>
      <c r="V17" s="425">
        <v>697.482</v>
      </c>
      <c r="W17" s="425">
        <v>763.362</v>
      </c>
      <c r="X17" s="425">
        <v>763.362</v>
      </c>
      <c r="Y17" s="425">
        <v>763.362</v>
      </c>
      <c r="Z17" s="425">
        <v>1303.727</v>
      </c>
      <c r="AA17" s="425">
        <v>1303.727</v>
      </c>
      <c r="AB17" s="425">
        <v>776.352</v>
      </c>
      <c r="AC17" s="425">
        <v>895.982</v>
      </c>
      <c r="AD17" s="425">
        <v>895.982</v>
      </c>
      <c r="AE17" s="425">
        <v>895.982</v>
      </c>
      <c r="AF17" s="425">
        <v>776.352</v>
      </c>
      <c r="AG17" s="425">
        <v>972.277</v>
      </c>
    </row>
    <row r="18" ht="18" spans="1:33">
      <c r="A18" s="511"/>
      <c r="B18" s="511">
        <v>6</v>
      </c>
      <c r="C18" s="510">
        <v>554.631</v>
      </c>
      <c r="D18" s="425">
        <v>695.324</v>
      </c>
      <c r="E18" s="425">
        <v>522.189</v>
      </c>
      <c r="F18" s="425">
        <v>681.384</v>
      </c>
      <c r="G18" s="425">
        <v>876.439</v>
      </c>
      <c r="H18" s="425">
        <v>731.934</v>
      </c>
      <c r="I18" s="425">
        <v>955.299</v>
      </c>
      <c r="J18" s="425">
        <v>955.299</v>
      </c>
      <c r="K18" s="425">
        <v>707.299</v>
      </c>
      <c r="L18" s="425">
        <v>614.449</v>
      </c>
      <c r="M18" s="425">
        <v>730.389</v>
      </c>
      <c r="N18" s="425">
        <v>536.009</v>
      </c>
      <c r="O18" s="425">
        <v>536.009</v>
      </c>
      <c r="P18" s="425">
        <v>536.009</v>
      </c>
      <c r="Q18" s="425">
        <v>536.009</v>
      </c>
      <c r="R18" s="425">
        <v>733.994</v>
      </c>
      <c r="S18" s="425">
        <v>842.879</v>
      </c>
      <c r="T18" s="425">
        <v>736.054</v>
      </c>
      <c r="U18" s="425">
        <v>736.054</v>
      </c>
      <c r="V18" s="425">
        <v>736.054</v>
      </c>
      <c r="W18" s="425">
        <v>805.769</v>
      </c>
      <c r="X18" s="425">
        <v>805.769</v>
      </c>
      <c r="Y18" s="425">
        <v>805.769</v>
      </c>
      <c r="Z18" s="425">
        <v>1369.824</v>
      </c>
      <c r="AA18" s="425">
        <v>1369.824</v>
      </c>
      <c r="AB18" s="425">
        <v>823.194</v>
      </c>
      <c r="AC18" s="425">
        <v>954.269</v>
      </c>
      <c r="AD18" s="425">
        <v>954.269</v>
      </c>
      <c r="AE18" s="425">
        <v>954.269</v>
      </c>
      <c r="AF18" s="425">
        <v>823.194</v>
      </c>
      <c r="AG18" s="425">
        <v>1035.714</v>
      </c>
    </row>
    <row r="19" ht="18" spans="1:33">
      <c r="A19" s="511"/>
      <c r="B19" s="511">
        <v>6.5</v>
      </c>
      <c r="C19" s="510">
        <v>588.265</v>
      </c>
      <c r="D19" s="425">
        <v>742.711</v>
      </c>
      <c r="E19" s="425">
        <v>555.656</v>
      </c>
      <c r="F19" s="425">
        <v>695.036</v>
      </c>
      <c r="G19" s="425">
        <v>944.426</v>
      </c>
      <c r="H19" s="425">
        <v>782.011</v>
      </c>
      <c r="I19" s="425">
        <v>1018.066</v>
      </c>
      <c r="J19" s="425">
        <v>1018.066</v>
      </c>
      <c r="K19" s="425">
        <v>750.021</v>
      </c>
      <c r="L19" s="425">
        <v>650.491</v>
      </c>
      <c r="M19" s="425">
        <v>775.831</v>
      </c>
      <c r="N19" s="425">
        <v>568.031</v>
      </c>
      <c r="O19" s="425">
        <v>568.031</v>
      </c>
      <c r="P19" s="425">
        <v>568.031</v>
      </c>
      <c r="Q19" s="425">
        <v>568.031</v>
      </c>
      <c r="R19" s="425">
        <v>777.361</v>
      </c>
      <c r="S19" s="425">
        <v>891.841</v>
      </c>
      <c r="T19" s="425">
        <v>780.466</v>
      </c>
      <c r="U19" s="425">
        <v>780.466</v>
      </c>
      <c r="V19" s="425">
        <v>780.466</v>
      </c>
      <c r="W19" s="425">
        <v>854.701</v>
      </c>
      <c r="X19" s="425">
        <v>854.701</v>
      </c>
      <c r="Y19" s="425">
        <v>854.701</v>
      </c>
      <c r="Z19" s="425">
        <v>1440.946</v>
      </c>
      <c r="AA19" s="425">
        <v>1440.946</v>
      </c>
      <c r="AB19" s="425">
        <v>875.946</v>
      </c>
      <c r="AC19" s="425">
        <v>1018.666</v>
      </c>
      <c r="AD19" s="425">
        <v>1018.666</v>
      </c>
      <c r="AE19" s="425">
        <v>1018.666</v>
      </c>
      <c r="AF19" s="425">
        <v>875.946</v>
      </c>
      <c r="AG19" s="425">
        <v>1104.791</v>
      </c>
    </row>
    <row r="20" ht="18" spans="1:33">
      <c r="A20" s="511"/>
      <c r="B20" s="511">
        <v>7</v>
      </c>
      <c r="C20" s="510">
        <v>614.174</v>
      </c>
      <c r="D20" s="425">
        <v>783.473</v>
      </c>
      <c r="E20" s="425">
        <v>582.813</v>
      </c>
      <c r="F20" s="425">
        <v>700.978</v>
      </c>
      <c r="G20" s="425">
        <v>994.988</v>
      </c>
      <c r="H20" s="425">
        <v>826.263</v>
      </c>
      <c r="I20" s="425">
        <v>1075.408</v>
      </c>
      <c r="J20" s="425">
        <v>1075.408</v>
      </c>
      <c r="K20" s="425">
        <v>785.733</v>
      </c>
      <c r="L20" s="425">
        <v>680.423</v>
      </c>
      <c r="M20" s="425">
        <v>815.433</v>
      </c>
      <c r="N20" s="425">
        <v>593.213</v>
      </c>
      <c r="O20" s="425">
        <v>593.213</v>
      </c>
      <c r="P20" s="425">
        <v>593.213</v>
      </c>
      <c r="Q20" s="425">
        <v>593.213</v>
      </c>
      <c r="R20" s="425">
        <v>814.403</v>
      </c>
      <c r="S20" s="425">
        <v>935.163</v>
      </c>
      <c r="T20" s="425">
        <v>818.538</v>
      </c>
      <c r="U20" s="425">
        <v>818.538</v>
      </c>
      <c r="V20" s="425">
        <v>818.538</v>
      </c>
      <c r="W20" s="425">
        <v>896.908</v>
      </c>
      <c r="X20" s="425">
        <v>896.908</v>
      </c>
      <c r="Y20" s="425">
        <v>896.908</v>
      </c>
      <c r="Z20" s="425">
        <v>1506.458</v>
      </c>
      <c r="AA20" s="425">
        <v>1506.458</v>
      </c>
      <c r="AB20" s="425">
        <v>922.688</v>
      </c>
      <c r="AC20" s="425">
        <v>1076.953</v>
      </c>
      <c r="AD20" s="425">
        <v>1076.953</v>
      </c>
      <c r="AE20" s="425">
        <v>1076.953</v>
      </c>
      <c r="AF20" s="425">
        <v>922.688</v>
      </c>
      <c r="AG20" s="425">
        <v>1168.828</v>
      </c>
    </row>
    <row r="21" ht="18" spans="1:33">
      <c r="A21" s="511"/>
      <c r="B21" s="511">
        <v>7.5</v>
      </c>
      <c r="C21" s="510">
        <v>647.705</v>
      </c>
      <c r="D21" s="425">
        <v>830.96</v>
      </c>
      <c r="E21" s="425">
        <v>616.48</v>
      </c>
      <c r="F21" s="425">
        <v>715.245</v>
      </c>
      <c r="G21" s="425">
        <v>1062.99</v>
      </c>
      <c r="H21" s="425">
        <v>876.34</v>
      </c>
      <c r="I21" s="425">
        <v>1138.76</v>
      </c>
      <c r="J21" s="425">
        <v>1138.76</v>
      </c>
      <c r="K21" s="425">
        <v>827.355</v>
      </c>
      <c r="L21" s="425">
        <v>716.88</v>
      </c>
      <c r="M21" s="425">
        <v>860.675</v>
      </c>
      <c r="N21" s="425">
        <v>625.235</v>
      </c>
      <c r="O21" s="425">
        <v>625.235</v>
      </c>
      <c r="P21" s="425">
        <v>625.235</v>
      </c>
      <c r="Q21" s="425">
        <v>625.235</v>
      </c>
      <c r="R21" s="425">
        <v>857.27</v>
      </c>
      <c r="S21" s="425">
        <v>985.225</v>
      </c>
      <c r="T21" s="425">
        <v>862.835</v>
      </c>
      <c r="U21" s="425">
        <v>862.835</v>
      </c>
      <c r="V21" s="425">
        <v>862.835</v>
      </c>
      <c r="W21" s="425">
        <v>944.825</v>
      </c>
      <c r="X21" s="425">
        <v>944.825</v>
      </c>
      <c r="Y21" s="425">
        <v>944.825</v>
      </c>
      <c r="Z21" s="425">
        <v>1578.68</v>
      </c>
      <c r="AA21" s="425">
        <v>1578.68</v>
      </c>
      <c r="AB21" s="425">
        <v>975.84</v>
      </c>
      <c r="AC21" s="425">
        <v>1140.85</v>
      </c>
      <c r="AD21" s="425">
        <v>1140.85</v>
      </c>
      <c r="AE21" s="425">
        <v>1140.85</v>
      </c>
      <c r="AF21" s="425">
        <v>975.84</v>
      </c>
      <c r="AG21" s="425">
        <v>1238.29</v>
      </c>
    </row>
    <row r="22" ht="18" spans="1:33">
      <c r="A22" s="511"/>
      <c r="B22" s="511">
        <v>8</v>
      </c>
      <c r="C22" s="510">
        <v>673.82</v>
      </c>
      <c r="D22" s="425">
        <v>872.222</v>
      </c>
      <c r="E22" s="425">
        <v>644.237</v>
      </c>
      <c r="F22" s="425">
        <v>721.172</v>
      </c>
      <c r="G22" s="425">
        <v>1113.452</v>
      </c>
      <c r="H22" s="425">
        <v>920.692</v>
      </c>
      <c r="I22" s="425">
        <v>1195.402</v>
      </c>
      <c r="J22" s="425">
        <v>1195.402</v>
      </c>
      <c r="K22" s="425">
        <v>862.867</v>
      </c>
      <c r="L22" s="425">
        <v>746.397</v>
      </c>
      <c r="M22" s="425">
        <v>899.992</v>
      </c>
      <c r="N22" s="425">
        <v>650.517</v>
      </c>
      <c r="O22" s="425">
        <v>650.517</v>
      </c>
      <c r="P22" s="425">
        <v>650.517</v>
      </c>
      <c r="Q22" s="425">
        <v>650.517</v>
      </c>
      <c r="R22" s="425">
        <v>894.812</v>
      </c>
      <c r="S22" s="425">
        <v>1028.362</v>
      </c>
      <c r="T22" s="425">
        <v>901.022</v>
      </c>
      <c r="U22" s="425">
        <v>901.022</v>
      </c>
      <c r="V22" s="425">
        <v>901.022</v>
      </c>
      <c r="W22" s="425">
        <v>987.732</v>
      </c>
      <c r="X22" s="425">
        <v>987.732</v>
      </c>
      <c r="Y22" s="425">
        <v>987.732</v>
      </c>
      <c r="Z22" s="425">
        <v>1643.577</v>
      </c>
      <c r="AA22" s="425">
        <v>1643.577</v>
      </c>
      <c r="AB22" s="425">
        <v>1022.267</v>
      </c>
      <c r="AC22" s="425">
        <v>1199.037</v>
      </c>
      <c r="AD22" s="425">
        <v>1199.037</v>
      </c>
      <c r="AE22" s="425">
        <v>1199.037</v>
      </c>
      <c r="AF22" s="425">
        <v>1022.267</v>
      </c>
      <c r="AG22" s="425">
        <v>1301.727</v>
      </c>
    </row>
    <row r="23" ht="18" spans="1:33">
      <c r="A23" s="511"/>
      <c r="B23" s="511">
        <v>8.5</v>
      </c>
      <c r="C23" s="510">
        <v>707.351</v>
      </c>
      <c r="D23" s="425">
        <v>919.109</v>
      </c>
      <c r="E23" s="425">
        <v>677.819</v>
      </c>
      <c r="F23" s="425">
        <v>734.839</v>
      </c>
      <c r="G23" s="425">
        <v>1182.039</v>
      </c>
      <c r="H23" s="425">
        <v>970.584</v>
      </c>
      <c r="I23" s="425">
        <v>1258.369</v>
      </c>
      <c r="J23" s="425">
        <v>1209.899</v>
      </c>
      <c r="K23" s="425">
        <v>905.089</v>
      </c>
      <c r="L23" s="425">
        <v>782.454</v>
      </c>
      <c r="M23" s="425">
        <v>945.819</v>
      </c>
      <c r="N23" s="425">
        <v>682.039</v>
      </c>
      <c r="O23" s="425">
        <v>682.039</v>
      </c>
      <c r="P23" s="425">
        <v>682.039</v>
      </c>
      <c r="Q23" s="425">
        <v>682.039</v>
      </c>
      <c r="R23" s="425">
        <v>938.094</v>
      </c>
      <c r="S23" s="425">
        <v>1077.924</v>
      </c>
      <c r="T23" s="425">
        <v>945.819</v>
      </c>
      <c r="U23" s="425">
        <v>945.819</v>
      </c>
      <c r="V23" s="425">
        <v>945.819</v>
      </c>
      <c r="W23" s="425">
        <v>1036.064</v>
      </c>
      <c r="X23" s="425">
        <v>1036.064</v>
      </c>
      <c r="Y23" s="425">
        <v>1036.064</v>
      </c>
      <c r="Z23" s="425">
        <v>1715.099</v>
      </c>
      <c r="AA23" s="425">
        <v>1715.099</v>
      </c>
      <c r="AB23" s="425">
        <v>1074.734</v>
      </c>
      <c r="AC23" s="425">
        <v>1263.534</v>
      </c>
      <c r="AD23" s="425">
        <v>1263.534</v>
      </c>
      <c r="AE23" s="425">
        <v>1263.534</v>
      </c>
      <c r="AF23" s="425">
        <v>1074.734</v>
      </c>
      <c r="AG23" s="425">
        <v>1371.204</v>
      </c>
    </row>
    <row r="24" ht="18" spans="1:33">
      <c r="A24" s="511"/>
      <c r="B24" s="511">
        <v>9</v>
      </c>
      <c r="C24" s="510">
        <v>733.26</v>
      </c>
      <c r="D24" s="425">
        <v>960.171</v>
      </c>
      <c r="E24" s="425">
        <v>705.161</v>
      </c>
      <c r="F24" s="425">
        <v>740.881</v>
      </c>
      <c r="G24" s="425">
        <v>1232.401</v>
      </c>
      <c r="H24" s="425">
        <v>1014.936</v>
      </c>
      <c r="I24" s="425">
        <v>1315.111</v>
      </c>
      <c r="J24" s="425">
        <v>1218.186</v>
      </c>
      <c r="K24" s="425">
        <v>941.201</v>
      </c>
      <c r="L24" s="425">
        <v>812.271</v>
      </c>
      <c r="M24" s="425">
        <v>985.636</v>
      </c>
      <c r="N24" s="425">
        <v>707.121</v>
      </c>
      <c r="O24" s="425">
        <v>707.121</v>
      </c>
      <c r="P24" s="425">
        <v>707.121</v>
      </c>
      <c r="Q24" s="425">
        <v>707.121</v>
      </c>
      <c r="R24" s="425">
        <v>975.236</v>
      </c>
      <c r="S24" s="425">
        <v>1121.761</v>
      </c>
      <c r="T24" s="425">
        <v>984.091</v>
      </c>
      <c r="U24" s="425">
        <v>984.091</v>
      </c>
      <c r="V24" s="425">
        <v>984.091</v>
      </c>
      <c r="W24" s="425">
        <v>1078.871</v>
      </c>
      <c r="X24" s="425">
        <v>1078.871</v>
      </c>
      <c r="Y24" s="425">
        <v>1078.871</v>
      </c>
      <c r="Z24" s="425">
        <v>1780.711</v>
      </c>
      <c r="AA24" s="425">
        <v>1780.711</v>
      </c>
      <c r="AB24" s="425">
        <v>1121.661</v>
      </c>
      <c r="AC24" s="425">
        <v>1322.221</v>
      </c>
      <c r="AD24" s="425">
        <v>1322.221</v>
      </c>
      <c r="AE24" s="425">
        <v>1322.221</v>
      </c>
      <c r="AF24" s="425">
        <v>1121.661</v>
      </c>
      <c r="AG24" s="425">
        <v>1434.641</v>
      </c>
    </row>
    <row r="25" ht="18" spans="1:33">
      <c r="A25" s="511"/>
      <c r="B25" s="511">
        <v>9.5</v>
      </c>
      <c r="C25" s="510">
        <v>766.791</v>
      </c>
      <c r="D25" s="425">
        <v>1007.258</v>
      </c>
      <c r="E25" s="425">
        <v>738.643</v>
      </c>
      <c r="F25" s="425">
        <v>754.548</v>
      </c>
      <c r="G25" s="425">
        <v>1300.603</v>
      </c>
      <c r="H25" s="425">
        <v>1065.513</v>
      </c>
      <c r="I25" s="425">
        <v>1377.978</v>
      </c>
      <c r="J25" s="425">
        <v>1232.483</v>
      </c>
      <c r="K25" s="425">
        <v>983.023</v>
      </c>
      <c r="L25" s="425">
        <v>848.428</v>
      </c>
      <c r="M25" s="425">
        <v>1030.978</v>
      </c>
      <c r="N25" s="425">
        <v>739.143</v>
      </c>
      <c r="O25" s="425">
        <v>739.143</v>
      </c>
      <c r="P25" s="425">
        <v>739.143</v>
      </c>
      <c r="Q25" s="425">
        <v>739.143</v>
      </c>
      <c r="R25" s="425">
        <v>1018.103</v>
      </c>
      <c r="S25" s="425">
        <v>1171.208</v>
      </c>
      <c r="T25" s="425">
        <v>1028.503</v>
      </c>
      <c r="U25" s="425">
        <v>1028.503</v>
      </c>
      <c r="V25" s="425">
        <v>1028.503</v>
      </c>
      <c r="W25" s="425">
        <v>1127.388</v>
      </c>
      <c r="X25" s="425">
        <v>1127.388</v>
      </c>
      <c r="Y25" s="425">
        <v>1127.388</v>
      </c>
      <c r="Z25" s="425">
        <v>1852.333</v>
      </c>
      <c r="AA25" s="425">
        <v>1852.333</v>
      </c>
      <c r="AB25" s="425">
        <v>1174.828</v>
      </c>
      <c r="AC25" s="425">
        <v>1386.733</v>
      </c>
      <c r="AD25" s="425">
        <v>1386.733</v>
      </c>
      <c r="AE25" s="425">
        <v>1386.733</v>
      </c>
      <c r="AF25" s="425">
        <v>1174.828</v>
      </c>
      <c r="AG25" s="425">
        <v>1504.703</v>
      </c>
    </row>
    <row r="26" ht="18" spans="1:33">
      <c r="A26" s="511"/>
      <c r="B26" s="511">
        <v>10</v>
      </c>
      <c r="C26" s="510">
        <v>792.803</v>
      </c>
      <c r="D26" s="425">
        <v>1048.52</v>
      </c>
      <c r="E26" s="425">
        <v>766.385</v>
      </c>
      <c r="F26" s="425">
        <v>760.575</v>
      </c>
      <c r="G26" s="425">
        <v>1351.05</v>
      </c>
      <c r="H26" s="425">
        <v>1109.865</v>
      </c>
      <c r="I26" s="425">
        <v>1434.72</v>
      </c>
      <c r="J26" s="425">
        <v>1240.855</v>
      </c>
      <c r="K26" s="425">
        <v>1019.135</v>
      </c>
      <c r="L26" s="425">
        <v>878.845</v>
      </c>
      <c r="M26" s="425">
        <v>1070.595</v>
      </c>
      <c r="N26" s="425">
        <v>764.44</v>
      </c>
      <c r="O26" s="425">
        <v>764.44</v>
      </c>
      <c r="P26" s="425">
        <v>764.44</v>
      </c>
      <c r="Q26" s="425">
        <v>764.44</v>
      </c>
      <c r="R26" s="425">
        <v>1055.745</v>
      </c>
      <c r="S26" s="425">
        <v>1214.545</v>
      </c>
      <c r="T26" s="425">
        <v>1066.475</v>
      </c>
      <c r="U26" s="425">
        <v>1066.475</v>
      </c>
      <c r="V26" s="425">
        <v>1066.475</v>
      </c>
      <c r="W26" s="425">
        <v>1169.695</v>
      </c>
      <c r="X26" s="425">
        <v>1169.695</v>
      </c>
      <c r="Y26" s="425">
        <v>1169.695</v>
      </c>
      <c r="Z26" s="425">
        <v>1918.23</v>
      </c>
      <c r="AA26" s="425">
        <v>1918.23</v>
      </c>
      <c r="AB26" s="425">
        <v>1221.255</v>
      </c>
      <c r="AC26" s="425">
        <v>1444.505</v>
      </c>
      <c r="AD26" s="425">
        <v>1444.505</v>
      </c>
      <c r="AE26" s="425">
        <v>1444.505</v>
      </c>
      <c r="AF26" s="425">
        <v>1221.255</v>
      </c>
      <c r="AG26" s="425">
        <v>1568.24</v>
      </c>
    </row>
    <row r="27" ht="18" spans="1:33">
      <c r="A27" s="511"/>
      <c r="B27" s="511">
        <v>10.5</v>
      </c>
      <c r="C27" s="510">
        <v>896.58</v>
      </c>
      <c r="D27" s="425">
        <v>1095.907</v>
      </c>
      <c r="E27" s="425">
        <v>798.937</v>
      </c>
      <c r="F27" s="425">
        <v>774.242</v>
      </c>
      <c r="G27" s="425">
        <v>1416.062</v>
      </c>
      <c r="H27" s="425">
        <v>1156.752</v>
      </c>
      <c r="I27" s="425">
        <v>1497.472</v>
      </c>
      <c r="J27" s="425">
        <v>1255.652</v>
      </c>
      <c r="K27" s="425">
        <v>1056.637</v>
      </c>
      <c r="L27" s="425">
        <v>985.977</v>
      </c>
      <c r="M27" s="425">
        <v>1116.122</v>
      </c>
      <c r="N27" s="425">
        <v>899.482</v>
      </c>
      <c r="O27" s="425">
        <v>899.482</v>
      </c>
      <c r="P27" s="425">
        <v>899.482</v>
      </c>
      <c r="Q27" s="425">
        <v>899.482</v>
      </c>
      <c r="R27" s="425">
        <v>1095.907</v>
      </c>
      <c r="S27" s="425">
        <v>1259.887</v>
      </c>
      <c r="T27" s="425">
        <v>1106.752</v>
      </c>
      <c r="U27" s="425">
        <v>1106.752</v>
      </c>
      <c r="V27" s="425">
        <v>1106.752</v>
      </c>
      <c r="W27" s="425">
        <v>1218.527</v>
      </c>
      <c r="X27" s="425">
        <v>1218.527</v>
      </c>
      <c r="Y27" s="425">
        <v>1218.527</v>
      </c>
      <c r="Z27" s="425">
        <v>1989.467</v>
      </c>
      <c r="AA27" s="425">
        <v>1989.467</v>
      </c>
      <c r="AB27" s="425">
        <v>1274.222</v>
      </c>
      <c r="AC27" s="425">
        <v>1508.917</v>
      </c>
      <c r="AD27" s="425">
        <v>1508.917</v>
      </c>
      <c r="AE27" s="425">
        <v>1508.917</v>
      </c>
      <c r="AF27" s="425">
        <v>1274.222</v>
      </c>
      <c r="AG27" s="425">
        <v>1637.317</v>
      </c>
    </row>
    <row r="28" ht="18" spans="1:33">
      <c r="A28" s="511"/>
      <c r="B28" s="511">
        <v>11</v>
      </c>
      <c r="C28" s="510">
        <v>915.485</v>
      </c>
      <c r="D28" s="425">
        <v>1136.669</v>
      </c>
      <c r="E28" s="425">
        <v>825.249</v>
      </c>
      <c r="F28" s="425">
        <v>780.684</v>
      </c>
      <c r="G28" s="425">
        <v>1463.319</v>
      </c>
      <c r="H28" s="425">
        <v>1197.814</v>
      </c>
      <c r="I28" s="425">
        <v>1554.314</v>
      </c>
      <c r="J28" s="425">
        <v>1263.924</v>
      </c>
      <c r="K28" s="425">
        <v>1088.214</v>
      </c>
      <c r="L28" s="425">
        <v>1019.084</v>
      </c>
      <c r="M28" s="425">
        <v>1155.239</v>
      </c>
      <c r="N28" s="425">
        <v>930.429</v>
      </c>
      <c r="O28" s="425">
        <v>930.429</v>
      </c>
      <c r="P28" s="425">
        <v>930.429</v>
      </c>
      <c r="Q28" s="425">
        <v>930.429</v>
      </c>
      <c r="R28" s="425">
        <v>1129.259</v>
      </c>
      <c r="S28" s="425">
        <v>1299.089</v>
      </c>
      <c r="T28" s="425">
        <v>1140.689</v>
      </c>
      <c r="U28" s="425">
        <v>1140.689</v>
      </c>
      <c r="V28" s="425">
        <v>1140.689</v>
      </c>
      <c r="W28" s="425">
        <v>1260.934</v>
      </c>
      <c r="X28" s="425">
        <v>1260.934</v>
      </c>
      <c r="Y28" s="425">
        <v>1260.934</v>
      </c>
      <c r="Z28" s="425">
        <v>2055.064</v>
      </c>
      <c r="AA28" s="425">
        <v>2055.064</v>
      </c>
      <c r="AB28" s="425">
        <v>1321.149</v>
      </c>
      <c r="AC28" s="425">
        <v>1566.989</v>
      </c>
      <c r="AD28" s="425">
        <v>1566.989</v>
      </c>
      <c r="AE28" s="425">
        <v>1566.989</v>
      </c>
      <c r="AF28" s="425">
        <v>1321.149</v>
      </c>
      <c r="AG28" s="425">
        <v>1701.354</v>
      </c>
    </row>
    <row r="29" ht="18" spans="1:33">
      <c r="A29" s="511"/>
      <c r="B29" s="511">
        <v>11.5</v>
      </c>
      <c r="C29" s="510">
        <v>942.115</v>
      </c>
      <c r="D29" s="425">
        <v>1184.056</v>
      </c>
      <c r="E29" s="425">
        <v>838.701</v>
      </c>
      <c r="F29" s="425">
        <v>794.436</v>
      </c>
      <c r="G29" s="425">
        <v>1527.931</v>
      </c>
      <c r="H29" s="425">
        <v>1245.401</v>
      </c>
      <c r="I29" s="425">
        <v>1617.181</v>
      </c>
      <c r="J29" s="425">
        <v>1278.821</v>
      </c>
      <c r="K29" s="425">
        <v>1125.701</v>
      </c>
      <c r="L29" s="425">
        <v>1057.516</v>
      </c>
      <c r="M29" s="425">
        <v>1200.981</v>
      </c>
      <c r="N29" s="425">
        <v>967.116</v>
      </c>
      <c r="O29" s="425">
        <v>967.116</v>
      </c>
      <c r="P29" s="425">
        <v>967.116</v>
      </c>
      <c r="Q29" s="425">
        <v>967.116</v>
      </c>
      <c r="R29" s="425">
        <v>1169.636</v>
      </c>
      <c r="S29" s="425">
        <v>1344.516</v>
      </c>
      <c r="T29" s="425">
        <v>1180.466</v>
      </c>
      <c r="U29" s="425">
        <v>1180.466</v>
      </c>
      <c r="V29" s="425">
        <v>1180.466</v>
      </c>
      <c r="W29" s="425">
        <v>1309.466</v>
      </c>
      <c r="X29" s="425">
        <v>1309.466</v>
      </c>
      <c r="Y29" s="425">
        <v>1309.466</v>
      </c>
      <c r="Z29" s="425">
        <v>2127.086</v>
      </c>
      <c r="AA29" s="425">
        <v>2127.086</v>
      </c>
      <c r="AB29" s="425">
        <v>1373.701</v>
      </c>
      <c r="AC29" s="425">
        <v>1631.601</v>
      </c>
      <c r="AD29" s="425">
        <v>1631.601</v>
      </c>
      <c r="AE29" s="425">
        <v>1631.601</v>
      </c>
      <c r="AF29" s="425">
        <v>1373.701</v>
      </c>
      <c r="AG29" s="425">
        <v>1770.816</v>
      </c>
    </row>
    <row r="30" ht="18" spans="1:33">
      <c r="A30" s="511"/>
      <c r="B30" s="511">
        <v>12</v>
      </c>
      <c r="C30" s="510">
        <v>960.814</v>
      </c>
      <c r="D30" s="425">
        <v>1224.818</v>
      </c>
      <c r="E30" s="425">
        <v>845.743</v>
      </c>
      <c r="F30" s="425">
        <v>800.378</v>
      </c>
      <c r="G30" s="425">
        <v>1575.788</v>
      </c>
      <c r="H30" s="425">
        <v>1286.063</v>
      </c>
      <c r="I30" s="425">
        <v>1674.423</v>
      </c>
      <c r="J30" s="425">
        <v>1287.093</v>
      </c>
      <c r="K30" s="425">
        <v>1157.678</v>
      </c>
      <c r="L30" s="425">
        <v>1090.738</v>
      </c>
      <c r="M30" s="425">
        <v>1240.183</v>
      </c>
      <c r="N30" s="425">
        <v>998.363</v>
      </c>
      <c r="O30" s="425">
        <v>998.363</v>
      </c>
      <c r="P30" s="425">
        <v>998.363</v>
      </c>
      <c r="Q30" s="425">
        <v>998.363</v>
      </c>
      <c r="R30" s="425">
        <v>1203.573</v>
      </c>
      <c r="S30" s="425">
        <v>1383.633</v>
      </c>
      <c r="T30" s="425">
        <v>1215.018</v>
      </c>
      <c r="U30" s="425">
        <v>1215.018</v>
      </c>
      <c r="V30" s="425">
        <v>1215.018</v>
      </c>
      <c r="W30" s="425">
        <v>1352.058</v>
      </c>
      <c r="X30" s="425">
        <v>1352.058</v>
      </c>
      <c r="Y30" s="425">
        <v>1352.058</v>
      </c>
      <c r="Z30" s="425">
        <v>2191.998</v>
      </c>
      <c r="AA30" s="425">
        <v>2191.998</v>
      </c>
      <c r="AB30" s="425">
        <v>1420.643</v>
      </c>
      <c r="AC30" s="425">
        <v>1689.788</v>
      </c>
      <c r="AD30" s="425">
        <v>1689.788</v>
      </c>
      <c r="AE30" s="425">
        <v>1689.788</v>
      </c>
      <c r="AF30" s="425">
        <v>1420.643</v>
      </c>
      <c r="AG30" s="425">
        <v>1834.753</v>
      </c>
    </row>
    <row r="31" ht="18" spans="1:33">
      <c r="A31" s="511"/>
      <c r="B31" s="511">
        <v>12.5</v>
      </c>
      <c r="C31" s="510">
        <v>987.341</v>
      </c>
      <c r="D31" s="425">
        <v>1272.205</v>
      </c>
      <c r="E31" s="425">
        <v>858.695</v>
      </c>
      <c r="F31" s="425">
        <v>814.145</v>
      </c>
      <c r="G31" s="425">
        <v>1607.81</v>
      </c>
      <c r="H31" s="425">
        <v>1301.075</v>
      </c>
      <c r="I31" s="425">
        <v>1737.29</v>
      </c>
      <c r="J31" s="425">
        <v>1300.99</v>
      </c>
      <c r="K31" s="425">
        <v>1194.88</v>
      </c>
      <c r="L31" s="425">
        <v>1129.27</v>
      </c>
      <c r="M31" s="425">
        <v>1285.625</v>
      </c>
      <c r="N31" s="425">
        <v>1035.535</v>
      </c>
      <c r="O31" s="425">
        <v>1035.535</v>
      </c>
      <c r="P31" s="425">
        <v>1035.535</v>
      </c>
      <c r="Q31" s="425">
        <v>1035.535</v>
      </c>
      <c r="R31" s="425">
        <v>1243.75</v>
      </c>
      <c r="S31" s="425">
        <v>1428.86</v>
      </c>
      <c r="T31" s="425">
        <v>1254.78</v>
      </c>
      <c r="U31" s="425">
        <v>1254.78</v>
      </c>
      <c r="V31" s="425">
        <v>1254.78</v>
      </c>
      <c r="W31" s="425">
        <v>1400.59</v>
      </c>
      <c r="X31" s="425">
        <v>1400.59</v>
      </c>
      <c r="Y31" s="425">
        <v>1400.59</v>
      </c>
      <c r="Z31" s="425">
        <v>2264.22</v>
      </c>
      <c r="AA31" s="425">
        <v>2264.22</v>
      </c>
      <c r="AB31" s="425">
        <v>1473.695</v>
      </c>
      <c r="AC31" s="425">
        <v>1754.185</v>
      </c>
      <c r="AD31" s="425">
        <v>1754.185</v>
      </c>
      <c r="AE31" s="425">
        <v>1754.185</v>
      </c>
      <c r="AF31" s="425">
        <v>1473.695</v>
      </c>
      <c r="AG31" s="425">
        <v>1903.73</v>
      </c>
    </row>
    <row r="32" ht="18" spans="1:33">
      <c r="A32" s="511"/>
      <c r="B32" s="511">
        <v>13</v>
      </c>
      <c r="C32" s="510">
        <v>1006.246</v>
      </c>
      <c r="D32" s="425">
        <v>1313.367</v>
      </c>
      <c r="E32" s="425">
        <v>865.822</v>
      </c>
      <c r="F32" s="425">
        <v>820.087</v>
      </c>
      <c r="G32" s="425">
        <v>1623.277</v>
      </c>
      <c r="H32" s="425">
        <v>1308.747</v>
      </c>
      <c r="I32" s="425">
        <v>1744.517</v>
      </c>
      <c r="J32" s="425">
        <v>1309.877</v>
      </c>
      <c r="K32" s="425">
        <v>1226.757</v>
      </c>
      <c r="L32" s="425">
        <v>1162.277</v>
      </c>
      <c r="M32" s="425">
        <v>1325.242</v>
      </c>
      <c r="N32" s="425">
        <v>1065.882</v>
      </c>
      <c r="O32" s="425">
        <v>1065.882</v>
      </c>
      <c r="P32" s="425">
        <v>1065.882</v>
      </c>
      <c r="Q32" s="425">
        <v>1065.882</v>
      </c>
      <c r="R32" s="425">
        <v>1277.702</v>
      </c>
      <c r="S32" s="425">
        <v>1468.162</v>
      </c>
      <c r="T32" s="425">
        <v>1289.232</v>
      </c>
      <c r="U32" s="425">
        <v>1289.232</v>
      </c>
      <c r="V32" s="425">
        <v>1289.232</v>
      </c>
      <c r="W32" s="425">
        <v>1442.797</v>
      </c>
      <c r="X32" s="425">
        <v>1442.797</v>
      </c>
      <c r="Y32" s="425">
        <v>1442.797</v>
      </c>
      <c r="Z32" s="425">
        <v>2329.017</v>
      </c>
      <c r="AA32" s="425">
        <v>2329.017</v>
      </c>
      <c r="AB32" s="425">
        <v>1520.237</v>
      </c>
      <c r="AC32" s="425">
        <v>1811.972</v>
      </c>
      <c r="AD32" s="425">
        <v>1811.972</v>
      </c>
      <c r="AE32" s="425">
        <v>1811.972</v>
      </c>
      <c r="AF32" s="425">
        <v>1520.237</v>
      </c>
      <c r="AG32" s="425">
        <v>1917.667</v>
      </c>
    </row>
    <row r="33" ht="18" spans="1:33">
      <c r="A33" s="511"/>
      <c r="B33" s="511">
        <v>13.5</v>
      </c>
      <c r="C33" s="510">
        <v>1032.876</v>
      </c>
      <c r="D33" s="425">
        <v>1360.354</v>
      </c>
      <c r="E33" s="425">
        <v>878.589</v>
      </c>
      <c r="F33" s="425">
        <v>833.739</v>
      </c>
      <c r="G33" s="425">
        <v>1654.799</v>
      </c>
      <c r="H33" s="425">
        <v>1323.144</v>
      </c>
      <c r="I33" s="425">
        <v>1757.784</v>
      </c>
      <c r="J33" s="425">
        <v>1324.174</v>
      </c>
      <c r="K33" s="425">
        <v>1264.859</v>
      </c>
      <c r="L33" s="425">
        <v>1201.009</v>
      </c>
      <c r="M33" s="425">
        <v>1371.284</v>
      </c>
      <c r="N33" s="425">
        <v>1102.954</v>
      </c>
      <c r="O33" s="425">
        <v>1102.954</v>
      </c>
      <c r="P33" s="425">
        <v>1102.954</v>
      </c>
      <c r="Q33" s="425">
        <v>1102.954</v>
      </c>
      <c r="R33" s="425">
        <v>1317.964</v>
      </c>
      <c r="S33" s="425">
        <v>1513.304</v>
      </c>
      <c r="T33" s="425">
        <v>1328.909</v>
      </c>
      <c r="U33" s="425">
        <v>1328.909</v>
      </c>
      <c r="V33" s="425">
        <v>1328.909</v>
      </c>
      <c r="W33" s="425">
        <v>1491.729</v>
      </c>
      <c r="X33" s="425">
        <v>1491.729</v>
      </c>
      <c r="Y33" s="425">
        <v>1491.729</v>
      </c>
      <c r="Z33" s="425">
        <v>2400.854</v>
      </c>
      <c r="AA33" s="425">
        <v>2400.854</v>
      </c>
      <c r="AB33" s="425">
        <v>1572.789</v>
      </c>
      <c r="AC33" s="425">
        <v>1876.469</v>
      </c>
      <c r="AD33" s="425">
        <v>1876.469</v>
      </c>
      <c r="AE33" s="425">
        <v>1876.469</v>
      </c>
      <c r="AF33" s="425">
        <v>1572.789</v>
      </c>
      <c r="AG33" s="425">
        <v>1937.129</v>
      </c>
    </row>
    <row r="34" ht="18" spans="1:33">
      <c r="A34" s="511"/>
      <c r="B34" s="511">
        <v>14</v>
      </c>
      <c r="C34" s="510">
        <v>1051.678</v>
      </c>
      <c r="D34" s="425">
        <v>1401.516</v>
      </c>
      <c r="E34" s="425">
        <v>885.416</v>
      </c>
      <c r="F34" s="425">
        <v>839.681</v>
      </c>
      <c r="G34" s="425">
        <v>1670.066</v>
      </c>
      <c r="H34" s="425">
        <v>1331.816</v>
      </c>
      <c r="I34" s="425">
        <v>1764.911</v>
      </c>
      <c r="J34" s="425">
        <v>1333.046</v>
      </c>
      <c r="K34" s="425">
        <v>1295.836</v>
      </c>
      <c r="L34" s="425">
        <v>1234.016</v>
      </c>
      <c r="M34" s="425">
        <v>1385.121</v>
      </c>
      <c r="N34" s="425">
        <v>1112.886</v>
      </c>
      <c r="O34" s="425">
        <v>1112.886</v>
      </c>
      <c r="P34" s="425">
        <v>1112.886</v>
      </c>
      <c r="Q34" s="425">
        <v>1112.886</v>
      </c>
      <c r="R34" s="425">
        <v>1352.016</v>
      </c>
      <c r="S34" s="425">
        <v>1553.106</v>
      </c>
      <c r="T34" s="425">
        <v>1362.346</v>
      </c>
      <c r="U34" s="425">
        <v>1362.346</v>
      </c>
      <c r="V34" s="425">
        <v>1362.346</v>
      </c>
      <c r="W34" s="425">
        <v>1534.021</v>
      </c>
      <c r="X34" s="425">
        <v>1534.021</v>
      </c>
      <c r="Y34" s="425">
        <v>1534.021</v>
      </c>
      <c r="Z34" s="425">
        <v>2413.231</v>
      </c>
      <c r="AA34" s="425">
        <v>2413.231</v>
      </c>
      <c r="AB34" s="425">
        <v>1619.631</v>
      </c>
      <c r="AC34" s="425">
        <v>1934.756</v>
      </c>
      <c r="AD34" s="425">
        <v>1934.756</v>
      </c>
      <c r="AE34" s="425">
        <v>1934.756</v>
      </c>
      <c r="AF34" s="425">
        <v>1619.631</v>
      </c>
      <c r="AG34" s="425">
        <v>1951.151</v>
      </c>
    </row>
    <row r="35" ht="18" spans="1:33">
      <c r="A35" s="511"/>
      <c r="B35" s="511">
        <v>14.5</v>
      </c>
      <c r="C35" s="510">
        <v>1078.308</v>
      </c>
      <c r="D35" s="425">
        <v>1448.603</v>
      </c>
      <c r="E35" s="425">
        <v>898.868</v>
      </c>
      <c r="F35" s="425">
        <v>853.448</v>
      </c>
      <c r="G35" s="425">
        <v>1701.988</v>
      </c>
      <c r="H35" s="425">
        <v>1346.313</v>
      </c>
      <c r="I35" s="425">
        <v>1777.878</v>
      </c>
      <c r="J35" s="425">
        <v>1347.343</v>
      </c>
      <c r="K35" s="425">
        <v>1333.938</v>
      </c>
      <c r="L35" s="425">
        <v>1272.663</v>
      </c>
      <c r="M35" s="425">
        <v>1405.798</v>
      </c>
      <c r="N35" s="425">
        <v>1128.728</v>
      </c>
      <c r="O35" s="425">
        <v>1128.728</v>
      </c>
      <c r="P35" s="425">
        <v>1128.728</v>
      </c>
      <c r="Q35" s="425">
        <v>1128.728</v>
      </c>
      <c r="R35" s="425">
        <v>1367.958</v>
      </c>
      <c r="S35" s="425">
        <v>1598.433</v>
      </c>
      <c r="T35" s="425">
        <v>1379.318</v>
      </c>
      <c r="U35" s="425">
        <v>1379.318</v>
      </c>
      <c r="V35" s="425">
        <v>1379.318</v>
      </c>
      <c r="W35" s="425">
        <v>1582.553</v>
      </c>
      <c r="X35" s="425">
        <v>1582.553</v>
      </c>
      <c r="Y35" s="425">
        <v>1582.553</v>
      </c>
      <c r="Z35" s="425">
        <v>2431.248</v>
      </c>
      <c r="AA35" s="425">
        <v>2431.248</v>
      </c>
      <c r="AB35" s="425">
        <v>1672.383</v>
      </c>
      <c r="AC35" s="425">
        <v>1999.053</v>
      </c>
      <c r="AD35" s="425">
        <v>1999.053</v>
      </c>
      <c r="AE35" s="425">
        <v>1999.053</v>
      </c>
      <c r="AF35" s="425">
        <v>1672.383</v>
      </c>
      <c r="AG35" s="425">
        <v>1971.313</v>
      </c>
    </row>
    <row r="36" ht="18" spans="1:33">
      <c r="A36" s="511"/>
      <c r="B36" s="511">
        <v>15</v>
      </c>
      <c r="C36" s="510">
        <v>1097.007</v>
      </c>
      <c r="D36" s="425">
        <v>1489.665</v>
      </c>
      <c r="E36" s="425">
        <v>905.41</v>
      </c>
      <c r="F36" s="425">
        <v>859.875</v>
      </c>
      <c r="G36" s="425">
        <v>1717.455</v>
      </c>
      <c r="H36" s="425">
        <v>1355.085</v>
      </c>
      <c r="I36" s="425">
        <v>1785.005</v>
      </c>
      <c r="J36" s="425">
        <v>1355.615</v>
      </c>
      <c r="K36" s="425">
        <v>1365.315</v>
      </c>
      <c r="L36" s="425">
        <v>1305.47</v>
      </c>
      <c r="M36" s="425">
        <v>1419.135</v>
      </c>
      <c r="N36" s="425">
        <v>1138.645</v>
      </c>
      <c r="O36" s="425">
        <v>1138.645</v>
      </c>
      <c r="P36" s="425">
        <v>1138.645</v>
      </c>
      <c r="Q36" s="425">
        <v>1138.645</v>
      </c>
      <c r="R36" s="425">
        <v>1377.775</v>
      </c>
      <c r="S36" s="425">
        <v>1607.735</v>
      </c>
      <c r="T36" s="425">
        <v>1390.165</v>
      </c>
      <c r="U36" s="425">
        <v>1390.165</v>
      </c>
      <c r="V36" s="425">
        <v>1390.165</v>
      </c>
      <c r="W36" s="425">
        <v>1625.26</v>
      </c>
      <c r="X36" s="425">
        <v>1625.26</v>
      </c>
      <c r="Y36" s="425">
        <v>1625.26</v>
      </c>
      <c r="Z36" s="425">
        <v>2443.54</v>
      </c>
      <c r="AA36" s="425">
        <v>2443.54</v>
      </c>
      <c r="AB36" s="425">
        <v>1719.01</v>
      </c>
      <c r="AC36" s="425">
        <v>2057.34</v>
      </c>
      <c r="AD36" s="425">
        <v>2057.34</v>
      </c>
      <c r="AE36" s="425">
        <v>2057.34</v>
      </c>
      <c r="AF36" s="425">
        <v>1719.01</v>
      </c>
      <c r="AG36" s="425">
        <v>1985.25</v>
      </c>
    </row>
    <row r="37" ht="18" spans="1:33">
      <c r="A37" s="511"/>
      <c r="B37" s="511">
        <v>15.5</v>
      </c>
      <c r="C37" s="510">
        <v>1123.637</v>
      </c>
      <c r="D37" s="425">
        <v>1537.152</v>
      </c>
      <c r="E37" s="425">
        <v>918.962</v>
      </c>
      <c r="F37" s="425">
        <v>873.542</v>
      </c>
      <c r="G37" s="425">
        <v>1748.877</v>
      </c>
      <c r="H37" s="425">
        <v>1369.582</v>
      </c>
      <c r="I37" s="425">
        <v>1798.072</v>
      </c>
      <c r="J37" s="425">
        <v>1370.512</v>
      </c>
      <c r="K37" s="425">
        <v>1378.882</v>
      </c>
      <c r="L37" s="425">
        <v>1344.202</v>
      </c>
      <c r="M37" s="425">
        <v>1439.612</v>
      </c>
      <c r="N37" s="425">
        <v>1155.002</v>
      </c>
      <c r="O37" s="425">
        <v>1155.002</v>
      </c>
      <c r="P37" s="425">
        <v>1155.002</v>
      </c>
      <c r="Q37" s="425">
        <v>1155.002</v>
      </c>
      <c r="R37" s="425">
        <v>1393.217</v>
      </c>
      <c r="S37" s="425">
        <v>1622.662</v>
      </c>
      <c r="T37" s="425">
        <v>1407.222</v>
      </c>
      <c r="U37" s="425">
        <v>1407.222</v>
      </c>
      <c r="V37" s="425">
        <v>1407.222</v>
      </c>
      <c r="W37" s="425">
        <v>1673.192</v>
      </c>
      <c r="X37" s="425">
        <v>1673.192</v>
      </c>
      <c r="Y37" s="425">
        <v>1673.192</v>
      </c>
      <c r="Z37" s="425">
        <v>2462.142</v>
      </c>
      <c r="AA37" s="425">
        <v>2462.142</v>
      </c>
      <c r="AB37" s="425">
        <v>1772.177</v>
      </c>
      <c r="AC37" s="425">
        <v>2081.122</v>
      </c>
      <c r="AD37" s="425">
        <v>2081.122</v>
      </c>
      <c r="AE37" s="425">
        <v>2081.122</v>
      </c>
      <c r="AF37" s="425">
        <v>1772.177</v>
      </c>
      <c r="AG37" s="425">
        <v>2005.212</v>
      </c>
    </row>
    <row r="38" ht="18" spans="1:33">
      <c r="A38" s="511"/>
      <c r="B38" s="511">
        <v>16</v>
      </c>
      <c r="C38" s="510">
        <v>1142.439</v>
      </c>
      <c r="D38" s="425">
        <v>1577.814</v>
      </c>
      <c r="E38" s="425">
        <v>926.089</v>
      </c>
      <c r="F38" s="425">
        <v>879.584</v>
      </c>
      <c r="G38" s="425">
        <v>1763.859</v>
      </c>
      <c r="H38" s="425">
        <v>1377.754</v>
      </c>
      <c r="I38" s="425">
        <v>1805.199</v>
      </c>
      <c r="J38" s="425">
        <v>1378.784</v>
      </c>
      <c r="K38" s="425">
        <v>1386.539</v>
      </c>
      <c r="L38" s="425">
        <v>1377.209</v>
      </c>
      <c r="M38" s="425">
        <v>1453.549</v>
      </c>
      <c r="N38" s="425">
        <v>1164.819</v>
      </c>
      <c r="O38" s="425">
        <v>1164.819</v>
      </c>
      <c r="P38" s="425">
        <v>1164.819</v>
      </c>
      <c r="Q38" s="425">
        <v>1164.819</v>
      </c>
      <c r="R38" s="425">
        <v>1403.034</v>
      </c>
      <c r="S38" s="425">
        <v>1631.949</v>
      </c>
      <c r="T38" s="425">
        <v>1417.469</v>
      </c>
      <c r="U38" s="425">
        <v>1417.469</v>
      </c>
      <c r="V38" s="425">
        <v>1417.469</v>
      </c>
      <c r="W38" s="425">
        <v>1715.999</v>
      </c>
      <c r="X38" s="425">
        <v>1715.999</v>
      </c>
      <c r="Y38" s="425">
        <v>1715.999</v>
      </c>
      <c r="Z38" s="425">
        <v>2473.934</v>
      </c>
      <c r="AA38" s="425">
        <v>2473.934</v>
      </c>
      <c r="AB38" s="425">
        <v>1819.104</v>
      </c>
      <c r="AC38" s="425">
        <v>2099.079</v>
      </c>
      <c r="AD38" s="425">
        <v>2099.079</v>
      </c>
      <c r="AE38" s="425">
        <v>2099.079</v>
      </c>
      <c r="AF38" s="425">
        <v>1819.104</v>
      </c>
      <c r="AG38" s="425">
        <v>2018.649</v>
      </c>
    </row>
    <row r="39" ht="18" spans="1:33">
      <c r="A39" s="511"/>
      <c r="B39" s="511">
        <v>16.5</v>
      </c>
      <c r="C39" s="510">
        <v>1169.069</v>
      </c>
      <c r="D39" s="425">
        <v>1625.201</v>
      </c>
      <c r="E39" s="425">
        <v>939.041</v>
      </c>
      <c r="F39" s="425">
        <v>893.236</v>
      </c>
      <c r="G39" s="425">
        <v>1796.366</v>
      </c>
      <c r="H39" s="425">
        <v>1392.066</v>
      </c>
      <c r="I39" s="425">
        <v>1818.666</v>
      </c>
      <c r="J39" s="425">
        <v>1393.281</v>
      </c>
      <c r="K39" s="425">
        <v>1400.406</v>
      </c>
      <c r="L39" s="425">
        <v>1415.856</v>
      </c>
      <c r="M39" s="425">
        <v>1473.826</v>
      </c>
      <c r="N39" s="425">
        <v>1180.761</v>
      </c>
      <c r="O39" s="425">
        <v>1180.761</v>
      </c>
      <c r="P39" s="425">
        <v>1180.761</v>
      </c>
      <c r="Q39" s="425">
        <v>1180.761</v>
      </c>
      <c r="R39" s="425">
        <v>1418.976</v>
      </c>
      <c r="S39" s="425">
        <v>1647.576</v>
      </c>
      <c r="T39" s="425">
        <v>1434.441</v>
      </c>
      <c r="U39" s="425">
        <v>1434.441</v>
      </c>
      <c r="V39" s="425">
        <v>1434.441</v>
      </c>
      <c r="W39" s="425">
        <v>1764.416</v>
      </c>
      <c r="X39" s="425">
        <v>1764.416</v>
      </c>
      <c r="Y39" s="425">
        <v>1764.416</v>
      </c>
      <c r="Z39" s="425">
        <v>2492.451</v>
      </c>
      <c r="AA39" s="425">
        <v>2492.451</v>
      </c>
      <c r="AB39" s="425">
        <v>1871.771</v>
      </c>
      <c r="AC39" s="425">
        <v>2123.276</v>
      </c>
      <c r="AD39" s="425">
        <v>2123.276</v>
      </c>
      <c r="AE39" s="425">
        <v>2123.276</v>
      </c>
      <c r="AF39" s="425">
        <v>1871.771</v>
      </c>
      <c r="AG39" s="425">
        <v>2038.611</v>
      </c>
    </row>
    <row r="40" ht="18" spans="1:33">
      <c r="A40" s="511"/>
      <c r="B40" s="511">
        <v>17</v>
      </c>
      <c r="C40" s="510">
        <v>1187.768</v>
      </c>
      <c r="D40" s="425">
        <v>1666.063</v>
      </c>
      <c r="E40" s="425">
        <v>946.183</v>
      </c>
      <c r="F40" s="425">
        <v>899.278</v>
      </c>
      <c r="G40" s="425">
        <v>1810.648</v>
      </c>
      <c r="H40" s="425">
        <v>1400.538</v>
      </c>
      <c r="I40" s="425">
        <v>1825.793</v>
      </c>
      <c r="J40" s="425">
        <v>1401.568</v>
      </c>
      <c r="K40" s="425">
        <v>1408.063</v>
      </c>
      <c r="L40" s="425">
        <v>1448.963</v>
      </c>
      <c r="M40" s="425">
        <v>1487.663</v>
      </c>
      <c r="N40" s="425">
        <v>1191.093</v>
      </c>
      <c r="O40" s="425">
        <v>1191.093</v>
      </c>
      <c r="P40" s="425">
        <v>1191.093</v>
      </c>
      <c r="Q40" s="425">
        <v>1191.093</v>
      </c>
      <c r="R40" s="425">
        <v>1429.293</v>
      </c>
      <c r="S40" s="425">
        <v>1656.678</v>
      </c>
      <c r="T40" s="425">
        <v>1445.388</v>
      </c>
      <c r="U40" s="425">
        <v>1445.388</v>
      </c>
      <c r="V40" s="425">
        <v>1445.388</v>
      </c>
      <c r="W40" s="425">
        <v>1806.823</v>
      </c>
      <c r="X40" s="425">
        <v>1806.823</v>
      </c>
      <c r="Y40" s="425">
        <v>1806.823</v>
      </c>
      <c r="Z40" s="425">
        <v>2504.743</v>
      </c>
      <c r="AA40" s="425">
        <v>2504.743</v>
      </c>
      <c r="AB40" s="425">
        <v>1918.698</v>
      </c>
      <c r="AC40" s="425">
        <v>2140.833</v>
      </c>
      <c r="AD40" s="425">
        <v>2140.833</v>
      </c>
      <c r="AE40" s="425">
        <v>2140.833</v>
      </c>
      <c r="AF40" s="425">
        <v>1918.698</v>
      </c>
      <c r="AG40" s="425">
        <v>2052.048</v>
      </c>
    </row>
    <row r="41" ht="18" spans="1:33">
      <c r="A41" s="511"/>
      <c r="B41" s="511">
        <v>17.5</v>
      </c>
      <c r="C41" s="510">
        <v>1214.398</v>
      </c>
      <c r="D41" s="425">
        <v>1713.45</v>
      </c>
      <c r="E41" s="425">
        <v>959.035</v>
      </c>
      <c r="F41" s="425">
        <v>913.045</v>
      </c>
      <c r="G41" s="425">
        <v>1843.155</v>
      </c>
      <c r="H41" s="425">
        <v>1415.335</v>
      </c>
      <c r="I41" s="425">
        <v>1839.16</v>
      </c>
      <c r="J41" s="425">
        <v>1415.965</v>
      </c>
      <c r="K41" s="425">
        <v>1422.03</v>
      </c>
      <c r="L41" s="425">
        <v>1487.495</v>
      </c>
      <c r="M41" s="425">
        <v>1508.24</v>
      </c>
      <c r="N41" s="425">
        <v>1207.135</v>
      </c>
      <c r="O41" s="425">
        <v>1207.135</v>
      </c>
      <c r="P41" s="425">
        <v>1207.135</v>
      </c>
      <c r="Q41" s="425">
        <v>1207.135</v>
      </c>
      <c r="R41" s="425">
        <v>1445.22</v>
      </c>
      <c r="S41" s="425">
        <v>1672.09</v>
      </c>
      <c r="T41" s="425">
        <v>1462.245</v>
      </c>
      <c r="U41" s="425">
        <v>1462.245</v>
      </c>
      <c r="V41" s="425">
        <v>1462.245</v>
      </c>
      <c r="W41" s="425">
        <v>1855.555</v>
      </c>
      <c r="X41" s="425">
        <v>1855.555</v>
      </c>
      <c r="Y41" s="425">
        <v>1855.555</v>
      </c>
      <c r="Z41" s="425">
        <v>2522.945</v>
      </c>
      <c r="AA41" s="425">
        <v>2522.945</v>
      </c>
      <c r="AB41" s="425">
        <v>1971.665</v>
      </c>
      <c r="AC41" s="425">
        <v>2165.015</v>
      </c>
      <c r="AD41" s="425">
        <v>2165.015</v>
      </c>
      <c r="AE41" s="425">
        <v>2165.015</v>
      </c>
      <c r="AF41" s="425">
        <v>1971.665</v>
      </c>
      <c r="AG41" s="425">
        <v>2072.31</v>
      </c>
    </row>
    <row r="42" ht="18" spans="1:33">
      <c r="A42" s="511"/>
      <c r="B42" s="511">
        <v>18</v>
      </c>
      <c r="C42" s="510">
        <v>1233.2</v>
      </c>
      <c r="D42" s="425">
        <v>1754.612</v>
      </c>
      <c r="E42" s="425">
        <v>966.262</v>
      </c>
      <c r="F42" s="425">
        <v>918.887</v>
      </c>
      <c r="G42" s="425">
        <v>1858.237</v>
      </c>
      <c r="H42" s="425">
        <v>1423.707</v>
      </c>
      <c r="I42" s="425">
        <v>1846.287</v>
      </c>
      <c r="J42" s="425">
        <v>1424.537</v>
      </c>
      <c r="K42" s="425">
        <v>1429.787</v>
      </c>
      <c r="L42" s="425">
        <v>1520.502</v>
      </c>
      <c r="M42" s="425">
        <v>1522.092</v>
      </c>
      <c r="N42" s="425">
        <v>1217.352</v>
      </c>
      <c r="O42" s="425">
        <v>1217.352</v>
      </c>
      <c r="P42" s="425">
        <v>1217.352</v>
      </c>
      <c r="Q42" s="425">
        <v>1217.352</v>
      </c>
      <c r="R42" s="425">
        <v>1454.537</v>
      </c>
      <c r="S42" s="425">
        <v>1680.892</v>
      </c>
      <c r="T42" s="425">
        <v>1472.492</v>
      </c>
      <c r="U42" s="425">
        <v>1472.492</v>
      </c>
      <c r="V42" s="425">
        <v>1472.492</v>
      </c>
      <c r="W42" s="425">
        <v>1897.862</v>
      </c>
      <c r="X42" s="425">
        <v>1897.862</v>
      </c>
      <c r="Y42" s="425">
        <v>1897.862</v>
      </c>
      <c r="Z42" s="425">
        <v>2535.337</v>
      </c>
      <c r="AA42" s="425">
        <v>2535.337</v>
      </c>
      <c r="AB42" s="425">
        <v>2018.092</v>
      </c>
      <c r="AC42" s="425">
        <v>2182.572</v>
      </c>
      <c r="AD42" s="425">
        <v>2182.572</v>
      </c>
      <c r="AE42" s="425">
        <v>2182.572</v>
      </c>
      <c r="AF42" s="425">
        <v>2018.092</v>
      </c>
      <c r="AG42" s="425">
        <v>2085.547</v>
      </c>
    </row>
    <row r="43" ht="18" spans="1:33">
      <c r="A43" s="511"/>
      <c r="B43" s="511">
        <v>18.5</v>
      </c>
      <c r="C43" s="510">
        <v>1259.727</v>
      </c>
      <c r="D43" s="425">
        <v>1801.499</v>
      </c>
      <c r="E43" s="425">
        <v>979.629</v>
      </c>
      <c r="F43" s="425">
        <v>933.139</v>
      </c>
      <c r="G43" s="425">
        <v>1890.444</v>
      </c>
      <c r="H43" s="425">
        <v>1438.004</v>
      </c>
      <c r="I43" s="425">
        <v>1859.254</v>
      </c>
      <c r="J43" s="425">
        <v>1439.034</v>
      </c>
      <c r="K43" s="425">
        <v>1443.154</v>
      </c>
      <c r="L43" s="425">
        <v>1540.579</v>
      </c>
      <c r="M43" s="425">
        <v>1542.154</v>
      </c>
      <c r="N43" s="425">
        <v>1233.309</v>
      </c>
      <c r="O43" s="425">
        <v>1233.309</v>
      </c>
      <c r="P43" s="425">
        <v>1233.309</v>
      </c>
      <c r="Q43" s="425">
        <v>1233.309</v>
      </c>
      <c r="R43" s="425">
        <v>1470.479</v>
      </c>
      <c r="S43" s="425">
        <v>1696.319</v>
      </c>
      <c r="T43" s="425">
        <v>1489.564</v>
      </c>
      <c r="U43" s="425">
        <v>1489.564</v>
      </c>
      <c r="V43" s="425">
        <v>1489.564</v>
      </c>
      <c r="W43" s="425">
        <v>1921.114</v>
      </c>
      <c r="X43" s="425">
        <v>1921.114</v>
      </c>
      <c r="Y43" s="425">
        <v>1921.114</v>
      </c>
      <c r="Z43" s="425">
        <v>2553.754</v>
      </c>
      <c r="AA43" s="425">
        <v>2553.754</v>
      </c>
      <c r="AB43" s="425">
        <v>2071.144</v>
      </c>
      <c r="AC43" s="425">
        <v>2206.854</v>
      </c>
      <c r="AD43" s="425">
        <v>2206.854</v>
      </c>
      <c r="AE43" s="425">
        <v>2206.854</v>
      </c>
      <c r="AF43" s="425">
        <v>2071.144</v>
      </c>
      <c r="AG43" s="425">
        <v>2105.709</v>
      </c>
    </row>
    <row r="44" ht="18" spans="1:33">
      <c r="A44" s="511"/>
      <c r="B44" s="511">
        <v>19</v>
      </c>
      <c r="C44" s="510">
        <v>1278.735</v>
      </c>
      <c r="D44" s="425">
        <v>1842.661</v>
      </c>
      <c r="E44" s="425">
        <v>986.356</v>
      </c>
      <c r="F44" s="425">
        <v>939.081</v>
      </c>
      <c r="G44" s="425">
        <v>1904.926</v>
      </c>
      <c r="H44" s="425">
        <v>1446.776</v>
      </c>
      <c r="I44" s="425">
        <v>1866.581</v>
      </c>
      <c r="J44" s="425">
        <v>1447.806</v>
      </c>
      <c r="K44" s="425">
        <v>1450.811</v>
      </c>
      <c r="L44" s="425">
        <v>1555.031</v>
      </c>
      <c r="M44" s="425">
        <v>1556.606</v>
      </c>
      <c r="N44" s="425">
        <v>1243.126</v>
      </c>
      <c r="O44" s="425">
        <v>1243.126</v>
      </c>
      <c r="P44" s="425">
        <v>1243.126</v>
      </c>
      <c r="Q44" s="425">
        <v>1243.126</v>
      </c>
      <c r="R44" s="425">
        <v>1480.296</v>
      </c>
      <c r="S44" s="425">
        <v>1705.621</v>
      </c>
      <c r="T44" s="425">
        <v>1500.411</v>
      </c>
      <c r="U44" s="425">
        <v>1500.411</v>
      </c>
      <c r="V44" s="425">
        <v>1500.411</v>
      </c>
      <c r="W44" s="425">
        <v>1937.526</v>
      </c>
      <c r="X44" s="425">
        <v>1937.526</v>
      </c>
      <c r="Y44" s="425">
        <v>1937.526</v>
      </c>
      <c r="Z44" s="425">
        <v>2565.546</v>
      </c>
      <c r="AA44" s="425">
        <v>2565.546</v>
      </c>
      <c r="AB44" s="425">
        <v>2117.486</v>
      </c>
      <c r="AC44" s="425">
        <v>2224.826</v>
      </c>
      <c r="AD44" s="425">
        <v>2224.826</v>
      </c>
      <c r="AE44" s="425">
        <v>2224.826</v>
      </c>
      <c r="AF44" s="425">
        <v>2117.486</v>
      </c>
      <c r="AG44" s="425">
        <v>2120.146</v>
      </c>
    </row>
    <row r="45" ht="18" spans="1:33">
      <c r="A45" s="511"/>
      <c r="B45" s="511">
        <v>19.5</v>
      </c>
      <c r="C45" s="510">
        <v>1311.957</v>
      </c>
      <c r="D45" s="425">
        <v>1889.748</v>
      </c>
      <c r="E45" s="425">
        <v>1000.323</v>
      </c>
      <c r="F45" s="425">
        <v>953.878</v>
      </c>
      <c r="G45" s="425">
        <v>1936.403</v>
      </c>
      <c r="H45" s="425">
        <v>1460.243</v>
      </c>
      <c r="I45" s="425">
        <v>1880.363</v>
      </c>
      <c r="J45" s="425">
        <v>1461.788</v>
      </c>
      <c r="K45" s="425">
        <v>1463.748</v>
      </c>
      <c r="L45" s="425">
        <v>1575.093</v>
      </c>
      <c r="M45" s="425">
        <v>1575.753</v>
      </c>
      <c r="N45" s="425">
        <v>1258.138</v>
      </c>
      <c r="O45" s="425">
        <v>1258.138</v>
      </c>
      <c r="P45" s="425">
        <v>1258.138</v>
      </c>
      <c r="Q45" s="425">
        <v>1258.138</v>
      </c>
      <c r="R45" s="425">
        <v>1495.608</v>
      </c>
      <c r="S45" s="425">
        <v>1721.133</v>
      </c>
      <c r="T45" s="425">
        <v>1515.423</v>
      </c>
      <c r="U45" s="425">
        <v>1515.423</v>
      </c>
      <c r="V45" s="425">
        <v>1515.423</v>
      </c>
      <c r="W45" s="425">
        <v>1952.653</v>
      </c>
      <c r="X45" s="425">
        <v>1952.653</v>
      </c>
      <c r="Y45" s="425">
        <v>1952.653</v>
      </c>
      <c r="Z45" s="425">
        <v>2581.588</v>
      </c>
      <c r="AA45" s="425">
        <v>2581.588</v>
      </c>
      <c r="AB45" s="425">
        <v>2246.018</v>
      </c>
      <c r="AC45" s="425">
        <v>2243.958</v>
      </c>
      <c r="AD45" s="425">
        <v>2243.958</v>
      </c>
      <c r="AE45" s="425">
        <v>2243.958</v>
      </c>
      <c r="AF45" s="425">
        <v>2246.018</v>
      </c>
      <c r="AG45" s="425">
        <v>2140.323</v>
      </c>
    </row>
    <row r="46" ht="18" spans="1:33">
      <c r="A46" s="511"/>
      <c r="B46" s="511">
        <v>20</v>
      </c>
      <c r="C46" s="510">
        <v>1256.187</v>
      </c>
      <c r="D46" s="425">
        <v>1930.91</v>
      </c>
      <c r="E46" s="425">
        <v>1006.95</v>
      </c>
      <c r="F46" s="425">
        <v>959.29</v>
      </c>
      <c r="G46" s="425">
        <v>1949.825</v>
      </c>
      <c r="H46" s="425">
        <v>1466.855</v>
      </c>
      <c r="I46" s="425">
        <v>1887.075</v>
      </c>
      <c r="J46" s="425">
        <v>1468.4</v>
      </c>
      <c r="K46" s="425">
        <v>1470.475</v>
      </c>
      <c r="L46" s="425">
        <v>1588.515</v>
      </c>
      <c r="M46" s="425">
        <v>1589.06</v>
      </c>
      <c r="N46" s="425">
        <v>1267.325</v>
      </c>
      <c r="O46" s="425">
        <v>1267.325</v>
      </c>
      <c r="P46" s="425">
        <v>1267.325</v>
      </c>
      <c r="Q46" s="425">
        <v>1267.325</v>
      </c>
      <c r="R46" s="425">
        <v>1504.495</v>
      </c>
      <c r="S46" s="425">
        <v>1729.82</v>
      </c>
      <c r="T46" s="425">
        <v>1524.11</v>
      </c>
      <c r="U46" s="425">
        <v>1524.11</v>
      </c>
      <c r="V46" s="425">
        <v>1524.11</v>
      </c>
      <c r="W46" s="425">
        <v>1961.84</v>
      </c>
      <c r="X46" s="425">
        <v>1961.84</v>
      </c>
      <c r="Y46" s="425">
        <v>1961.84</v>
      </c>
      <c r="Z46" s="425">
        <v>2590.375</v>
      </c>
      <c r="AA46" s="425">
        <v>2590.375</v>
      </c>
      <c r="AB46" s="425">
        <v>2259.34</v>
      </c>
      <c r="AC46" s="425">
        <v>2257.28</v>
      </c>
      <c r="AD46" s="425">
        <v>2257.28</v>
      </c>
      <c r="AE46" s="425">
        <v>2257.28</v>
      </c>
      <c r="AF46" s="425">
        <v>2259.34</v>
      </c>
      <c r="AG46" s="425">
        <v>2153.645</v>
      </c>
    </row>
    <row r="47" ht="18" spans="1:33">
      <c r="A47" s="511"/>
      <c r="B47" s="511">
        <v>20.5</v>
      </c>
      <c r="C47" s="510">
        <v>1288.997</v>
      </c>
      <c r="D47" s="425">
        <v>1978.297</v>
      </c>
      <c r="E47" s="425">
        <v>1045.582</v>
      </c>
      <c r="F47" s="425">
        <v>996.692</v>
      </c>
      <c r="G47" s="425">
        <v>2028.672</v>
      </c>
      <c r="H47" s="425">
        <v>1528.292</v>
      </c>
      <c r="I47" s="425">
        <v>1969.642</v>
      </c>
      <c r="J47" s="425">
        <v>1529.737</v>
      </c>
      <c r="K47" s="425">
        <v>1532.297</v>
      </c>
      <c r="L47" s="425">
        <v>1649.322</v>
      </c>
      <c r="M47" s="425">
        <v>1649.867</v>
      </c>
      <c r="N47" s="425">
        <v>1316.787</v>
      </c>
      <c r="O47" s="425">
        <v>1316.787</v>
      </c>
      <c r="P47" s="425">
        <v>1316.787</v>
      </c>
      <c r="Q47" s="425">
        <v>1316.787</v>
      </c>
      <c r="R47" s="425">
        <v>1565.402</v>
      </c>
      <c r="S47" s="425">
        <v>1802.587</v>
      </c>
      <c r="T47" s="425">
        <v>1586.447</v>
      </c>
      <c r="U47" s="425">
        <v>1586.447</v>
      </c>
      <c r="V47" s="425">
        <v>1586.447</v>
      </c>
      <c r="W47" s="425">
        <v>2045.737</v>
      </c>
      <c r="X47" s="425">
        <v>2045.737</v>
      </c>
      <c r="Y47" s="425">
        <v>2045.737</v>
      </c>
      <c r="Z47" s="425">
        <v>2705.917</v>
      </c>
      <c r="AA47" s="425">
        <v>2705.917</v>
      </c>
      <c r="AB47" s="425">
        <v>2353.667</v>
      </c>
      <c r="AC47" s="425">
        <v>2351.607</v>
      </c>
      <c r="AD47" s="425">
        <v>2351.607</v>
      </c>
      <c r="AE47" s="425">
        <v>2351.607</v>
      </c>
      <c r="AF47" s="425">
        <v>2353.667</v>
      </c>
      <c r="AG47" s="425">
        <v>2242.807</v>
      </c>
    </row>
    <row r="48" ht="18" spans="1:33">
      <c r="A48" s="511"/>
      <c r="B48" s="511">
        <v>21</v>
      </c>
      <c r="C48" s="510">
        <v>1368.157</v>
      </c>
      <c r="D48" s="425">
        <v>2019.059</v>
      </c>
      <c r="E48" s="425">
        <v>1051.894</v>
      </c>
      <c r="F48" s="425">
        <v>1002.219</v>
      </c>
      <c r="G48" s="425">
        <v>2042.094</v>
      </c>
      <c r="H48" s="425">
        <v>1534.804</v>
      </c>
      <c r="I48" s="425">
        <v>1976.254</v>
      </c>
      <c r="J48" s="425">
        <v>1536.449</v>
      </c>
      <c r="K48" s="425">
        <v>1538.509</v>
      </c>
      <c r="L48" s="425">
        <v>1662.844</v>
      </c>
      <c r="M48" s="425">
        <v>1663.389</v>
      </c>
      <c r="N48" s="425">
        <v>1325.674</v>
      </c>
      <c r="O48" s="425">
        <v>1325.674</v>
      </c>
      <c r="P48" s="425">
        <v>1325.674</v>
      </c>
      <c r="Q48" s="425">
        <v>1325.674</v>
      </c>
      <c r="R48" s="425">
        <v>1574.689</v>
      </c>
      <c r="S48" s="425">
        <v>1811.374</v>
      </c>
      <c r="T48" s="425">
        <v>1595.234</v>
      </c>
      <c r="U48" s="425">
        <v>1595.234</v>
      </c>
      <c r="V48" s="425">
        <v>1595.234</v>
      </c>
      <c r="W48" s="425">
        <v>2054.024</v>
      </c>
      <c r="X48" s="425">
        <v>2054.024</v>
      </c>
      <c r="Y48" s="425">
        <v>2054.024</v>
      </c>
      <c r="Z48" s="425">
        <v>2715.219</v>
      </c>
      <c r="AA48" s="425">
        <v>2715.219</v>
      </c>
      <c r="AB48" s="425">
        <v>2367.089</v>
      </c>
      <c r="AC48" s="425">
        <v>2365.029</v>
      </c>
      <c r="AD48" s="425">
        <v>2365.029</v>
      </c>
      <c r="AE48" s="425">
        <v>2365.029</v>
      </c>
      <c r="AF48" s="425">
        <v>2367.089</v>
      </c>
      <c r="AG48" s="425">
        <v>2256.229</v>
      </c>
    </row>
    <row r="49" ht="18" spans="1:33">
      <c r="A49" s="511"/>
      <c r="B49" s="511">
        <v>21.5</v>
      </c>
      <c r="C49" s="510">
        <v>1385.62</v>
      </c>
      <c r="D49" s="425">
        <v>2064.706</v>
      </c>
      <c r="E49" s="425">
        <v>1090.031</v>
      </c>
      <c r="F49" s="425">
        <v>1023.256</v>
      </c>
      <c r="G49" s="425">
        <v>2119.431</v>
      </c>
      <c r="H49" s="425">
        <v>1595.386</v>
      </c>
      <c r="I49" s="425">
        <v>2057.096</v>
      </c>
      <c r="J49" s="425">
        <v>1597.016</v>
      </c>
      <c r="K49" s="425">
        <v>1598.376</v>
      </c>
      <c r="L49" s="425">
        <v>1722.456</v>
      </c>
      <c r="M49" s="425">
        <v>1723.001</v>
      </c>
      <c r="N49" s="425">
        <v>1373.586</v>
      </c>
      <c r="O49" s="425">
        <v>1373.586</v>
      </c>
      <c r="P49" s="425">
        <v>1373.586</v>
      </c>
      <c r="Q49" s="425">
        <v>1373.586</v>
      </c>
      <c r="R49" s="425">
        <v>1633.381</v>
      </c>
      <c r="S49" s="425">
        <v>1882.131</v>
      </c>
      <c r="T49" s="425">
        <v>1655.611</v>
      </c>
      <c r="U49" s="425">
        <v>1655.611</v>
      </c>
      <c r="V49" s="425">
        <v>1655.611</v>
      </c>
      <c r="W49" s="425">
        <v>2136.746</v>
      </c>
      <c r="X49" s="425">
        <v>2136.746</v>
      </c>
      <c r="Y49" s="425">
        <v>2136.746</v>
      </c>
      <c r="Z49" s="425">
        <v>2827.481</v>
      </c>
      <c r="AA49" s="425">
        <v>2827.481</v>
      </c>
      <c r="AB49" s="425">
        <v>2459.011</v>
      </c>
      <c r="AC49" s="425">
        <v>2457.366</v>
      </c>
      <c r="AD49" s="425">
        <v>2457.366</v>
      </c>
      <c r="AE49" s="425">
        <v>2457.366</v>
      </c>
      <c r="AF49" s="425">
        <v>2459.011</v>
      </c>
      <c r="AG49" s="425">
        <v>2342.626</v>
      </c>
    </row>
    <row r="50" ht="18" spans="1:33">
      <c r="A50" s="511"/>
      <c r="B50" s="511">
        <v>22</v>
      </c>
      <c r="C50" s="510">
        <v>1409.675</v>
      </c>
      <c r="D50" s="425">
        <v>2105.293</v>
      </c>
      <c r="E50" s="425">
        <v>1096.743</v>
      </c>
      <c r="F50" s="425">
        <v>1028.768</v>
      </c>
      <c r="G50" s="425">
        <v>2132.338</v>
      </c>
      <c r="H50" s="425">
        <v>1601.583</v>
      </c>
      <c r="I50" s="425">
        <v>2063.208</v>
      </c>
      <c r="J50" s="425">
        <v>1603.128</v>
      </c>
      <c r="K50" s="425">
        <v>1604.588</v>
      </c>
      <c r="L50" s="425">
        <v>1735.263</v>
      </c>
      <c r="M50" s="425">
        <v>1735.908</v>
      </c>
      <c r="N50" s="425">
        <v>1382.773</v>
      </c>
      <c r="O50" s="425">
        <v>1382.773</v>
      </c>
      <c r="P50" s="425">
        <v>1382.773</v>
      </c>
      <c r="Q50" s="425">
        <v>1382.773</v>
      </c>
      <c r="R50" s="425">
        <v>1642.353</v>
      </c>
      <c r="S50" s="425">
        <v>1891.203</v>
      </c>
      <c r="T50" s="425">
        <v>1664.383</v>
      </c>
      <c r="U50" s="425">
        <v>1664.383</v>
      </c>
      <c r="V50" s="425">
        <v>1664.383</v>
      </c>
      <c r="W50" s="425">
        <v>2144.933</v>
      </c>
      <c r="X50" s="425">
        <v>2144.933</v>
      </c>
      <c r="Y50" s="425">
        <v>2144.933</v>
      </c>
      <c r="Z50" s="425">
        <v>2836.053</v>
      </c>
      <c r="AA50" s="425">
        <v>2836.053</v>
      </c>
      <c r="AB50" s="425">
        <v>2471.718</v>
      </c>
      <c r="AC50" s="425">
        <v>2470.258</v>
      </c>
      <c r="AD50" s="425">
        <v>2470.258</v>
      </c>
      <c r="AE50" s="425">
        <v>2470.258</v>
      </c>
      <c r="AF50" s="425">
        <v>2471.718</v>
      </c>
      <c r="AG50" s="425">
        <v>2356.018</v>
      </c>
    </row>
    <row r="51" ht="18" spans="1:33">
      <c r="A51" s="511"/>
      <c r="B51" s="511">
        <v>22.5</v>
      </c>
      <c r="C51" s="510">
        <v>1446.09</v>
      </c>
      <c r="D51" s="425">
        <v>2152.82</v>
      </c>
      <c r="E51" s="425">
        <v>1135.33</v>
      </c>
      <c r="F51" s="425">
        <v>1065.61</v>
      </c>
      <c r="G51" s="425">
        <v>2211.665</v>
      </c>
      <c r="H51" s="425">
        <v>1663.315</v>
      </c>
      <c r="I51" s="425">
        <v>2146.025</v>
      </c>
      <c r="J51" s="425">
        <v>1664.86</v>
      </c>
      <c r="K51" s="425">
        <v>1666.92</v>
      </c>
      <c r="L51" s="425">
        <v>1796.565</v>
      </c>
      <c r="M51" s="425">
        <v>1796.61</v>
      </c>
      <c r="N51" s="425">
        <v>1432.245</v>
      </c>
      <c r="O51" s="425">
        <v>1432.245</v>
      </c>
      <c r="P51" s="425">
        <v>1432.245</v>
      </c>
      <c r="Q51" s="425">
        <v>1432.245</v>
      </c>
      <c r="R51" s="425">
        <v>1703.455</v>
      </c>
      <c r="S51" s="425">
        <v>1963.335</v>
      </c>
      <c r="T51" s="425">
        <v>1726.615</v>
      </c>
      <c r="U51" s="425">
        <v>1726.615</v>
      </c>
      <c r="V51" s="425">
        <v>1726.615</v>
      </c>
      <c r="W51" s="425">
        <v>2228.995</v>
      </c>
      <c r="X51" s="425">
        <v>2228.995</v>
      </c>
      <c r="Y51" s="425">
        <v>2228.995</v>
      </c>
      <c r="Z51" s="425">
        <v>2951.4</v>
      </c>
      <c r="AA51" s="425">
        <v>2951.4</v>
      </c>
      <c r="AB51" s="425">
        <v>2566.98</v>
      </c>
      <c r="AC51" s="425">
        <v>2564.92</v>
      </c>
      <c r="AD51" s="425">
        <v>2564.92</v>
      </c>
      <c r="AE51" s="425">
        <v>2564.92</v>
      </c>
      <c r="AF51" s="425">
        <v>2566.98</v>
      </c>
      <c r="AG51" s="425">
        <v>2445.03</v>
      </c>
    </row>
    <row r="52" ht="18" spans="1:33">
      <c r="A52" s="511"/>
      <c r="B52" s="511">
        <v>23</v>
      </c>
      <c r="C52" s="510">
        <v>1470.145</v>
      </c>
      <c r="D52" s="425">
        <v>2193.907</v>
      </c>
      <c r="E52" s="425">
        <v>1142.027</v>
      </c>
      <c r="F52" s="425">
        <v>1070.522</v>
      </c>
      <c r="G52" s="425">
        <v>2225.072</v>
      </c>
      <c r="H52" s="425">
        <v>1670.027</v>
      </c>
      <c r="I52" s="425">
        <v>2152.137</v>
      </c>
      <c r="J52" s="425">
        <v>1671.572</v>
      </c>
      <c r="K52" s="425">
        <v>1673.532</v>
      </c>
      <c r="L52" s="425">
        <v>1809.357</v>
      </c>
      <c r="M52" s="425">
        <v>1810.017</v>
      </c>
      <c r="N52" s="425">
        <v>1440.932</v>
      </c>
      <c r="O52" s="425">
        <v>1440.932</v>
      </c>
      <c r="P52" s="425">
        <v>1440.932</v>
      </c>
      <c r="Q52" s="425">
        <v>1440.932</v>
      </c>
      <c r="R52" s="425">
        <v>1712.142</v>
      </c>
      <c r="S52" s="425">
        <v>1972.022</v>
      </c>
      <c r="T52" s="425">
        <v>1735.402</v>
      </c>
      <c r="U52" s="425">
        <v>1735.402</v>
      </c>
      <c r="V52" s="425">
        <v>1735.402</v>
      </c>
      <c r="W52" s="425">
        <v>2238.167</v>
      </c>
      <c r="X52" s="425">
        <v>2238.167</v>
      </c>
      <c r="Y52" s="425">
        <v>2238.167</v>
      </c>
      <c r="Z52" s="425">
        <v>2960.087</v>
      </c>
      <c r="AA52" s="425">
        <v>2960.087</v>
      </c>
      <c r="AB52" s="425">
        <v>2579.772</v>
      </c>
      <c r="AC52" s="425">
        <v>2577.827</v>
      </c>
      <c r="AD52" s="425">
        <v>2577.827</v>
      </c>
      <c r="AE52" s="425">
        <v>2577.827</v>
      </c>
      <c r="AF52" s="425">
        <v>2579.772</v>
      </c>
      <c r="AG52" s="425">
        <v>2458.422</v>
      </c>
    </row>
    <row r="53" ht="18" spans="1:33">
      <c r="A53" s="511"/>
      <c r="B53" s="511">
        <v>23.5</v>
      </c>
      <c r="C53" s="510">
        <v>1506.56</v>
      </c>
      <c r="D53" s="425">
        <v>2240.619</v>
      </c>
      <c r="E53" s="425">
        <v>1181.214</v>
      </c>
      <c r="F53" s="425">
        <v>1107.364</v>
      </c>
      <c r="G53" s="425">
        <v>2303.699</v>
      </c>
      <c r="H53" s="425">
        <v>1731.259</v>
      </c>
      <c r="I53" s="425">
        <v>2235.154</v>
      </c>
      <c r="J53" s="425">
        <v>1732.889</v>
      </c>
      <c r="K53" s="425">
        <v>1735.349</v>
      </c>
      <c r="L53" s="425">
        <v>1870.174</v>
      </c>
      <c r="M53" s="425">
        <v>1871.119</v>
      </c>
      <c r="N53" s="425">
        <v>1489.804</v>
      </c>
      <c r="O53" s="425">
        <v>1489.804</v>
      </c>
      <c r="P53" s="425">
        <v>1489.804</v>
      </c>
      <c r="Q53" s="425">
        <v>1489.804</v>
      </c>
      <c r="R53" s="425">
        <v>1773.544</v>
      </c>
      <c r="S53" s="425">
        <v>2045.254</v>
      </c>
      <c r="T53" s="425">
        <v>1797.734</v>
      </c>
      <c r="U53" s="425">
        <v>1797.734</v>
      </c>
      <c r="V53" s="425">
        <v>1797.734</v>
      </c>
      <c r="W53" s="425">
        <v>2322.129</v>
      </c>
      <c r="X53" s="425">
        <v>2322.129</v>
      </c>
      <c r="Y53" s="425">
        <v>2322.129</v>
      </c>
      <c r="Z53" s="425">
        <v>3075.534</v>
      </c>
      <c r="AA53" s="425">
        <v>3075.534</v>
      </c>
      <c r="AB53" s="425">
        <v>2674.434</v>
      </c>
      <c r="AC53" s="425">
        <v>2672.489</v>
      </c>
      <c r="AD53" s="425">
        <v>2672.489</v>
      </c>
      <c r="AE53" s="425">
        <v>2672.489</v>
      </c>
      <c r="AF53" s="425">
        <v>2674.434</v>
      </c>
      <c r="AG53" s="425">
        <v>2547.934</v>
      </c>
    </row>
    <row r="54" ht="18" spans="1:33">
      <c r="A54" s="511"/>
      <c r="B54" s="511">
        <v>24</v>
      </c>
      <c r="C54" s="510">
        <v>1530.615</v>
      </c>
      <c r="D54" s="425">
        <v>2281.906</v>
      </c>
      <c r="E54" s="425">
        <v>1187.326</v>
      </c>
      <c r="F54" s="425">
        <v>1112.876</v>
      </c>
      <c r="G54" s="425">
        <v>2316.691</v>
      </c>
      <c r="H54" s="425">
        <v>1737.856</v>
      </c>
      <c r="I54" s="425">
        <v>2241.766</v>
      </c>
      <c r="J54" s="425">
        <v>1739.401</v>
      </c>
      <c r="K54" s="425">
        <v>1741.561</v>
      </c>
      <c r="L54" s="425">
        <v>1883.566</v>
      </c>
      <c r="M54" s="425">
        <v>1884.526</v>
      </c>
      <c r="N54" s="425">
        <v>1499.076</v>
      </c>
      <c r="O54" s="425">
        <v>1499.076</v>
      </c>
      <c r="P54" s="425">
        <v>1499.076</v>
      </c>
      <c r="Q54" s="425">
        <v>1499.076</v>
      </c>
      <c r="R54" s="425">
        <v>1782.716</v>
      </c>
      <c r="S54" s="425">
        <v>2053.926</v>
      </c>
      <c r="T54" s="425">
        <v>1806.406</v>
      </c>
      <c r="U54" s="425">
        <v>1806.406</v>
      </c>
      <c r="V54" s="425">
        <v>1806.406</v>
      </c>
      <c r="W54" s="425">
        <v>2330.801</v>
      </c>
      <c r="X54" s="425">
        <v>2330.801</v>
      </c>
      <c r="Y54" s="425">
        <v>2330.801</v>
      </c>
      <c r="Z54" s="425">
        <v>3084.706</v>
      </c>
      <c r="AA54" s="425">
        <v>3084.706</v>
      </c>
      <c r="AB54" s="425">
        <v>2687.441</v>
      </c>
      <c r="AC54" s="425">
        <v>2685.381</v>
      </c>
      <c r="AD54" s="425">
        <v>2685.381</v>
      </c>
      <c r="AE54" s="425">
        <v>2685.381</v>
      </c>
      <c r="AF54" s="425">
        <v>2687.441</v>
      </c>
      <c r="AG54" s="425">
        <v>2560.841</v>
      </c>
    </row>
    <row r="55" ht="18" spans="1:33">
      <c r="A55" s="511"/>
      <c r="B55" s="511">
        <v>24.5</v>
      </c>
      <c r="C55" s="510">
        <v>1566.927</v>
      </c>
      <c r="D55" s="425">
        <v>2328.618</v>
      </c>
      <c r="E55" s="425">
        <v>1225.898</v>
      </c>
      <c r="F55" s="425">
        <v>1149.818</v>
      </c>
      <c r="G55" s="425">
        <v>2395.833</v>
      </c>
      <c r="H55" s="425">
        <v>1799.688</v>
      </c>
      <c r="I55" s="425">
        <v>2324.183</v>
      </c>
      <c r="J55" s="425">
        <v>1801.133</v>
      </c>
      <c r="K55" s="425">
        <v>1803.293</v>
      </c>
      <c r="L55" s="425">
        <v>1944.783</v>
      </c>
      <c r="M55" s="425">
        <v>1945.428</v>
      </c>
      <c r="N55" s="425">
        <v>1548.663</v>
      </c>
      <c r="O55" s="425">
        <v>1548.663</v>
      </c>
      <c r="P55" s="425">
        <v>1548.663</v>
      </c>
      <c r="Q55" s="425">
        <v>1548.663</v>
      </c>
      <c r="R55" s="425">
        <v>1843.433</v>
      </c>
      <c r="S55" s="425">
        <v>2126.473</v>
      </c>
      <c r="T55" s="425">
        <v>1869.253</v>
      </c>
      <c r="U55" s="425">
        <v>1869.253</v>
      </c>
      <c r="V55" s="425">
        <v>1869.253</v>
      </c>
      <c r="W55" s="425">
        <v>2415.163</v>
      </c>
      <c r="X55" s="425">
        <v>2415.163</v>
      </c>
      <c r="Y55" s="425">
        <v>2415.163</v>
      </c>
      <c r="Z55" s="425">
        <v>3199.868</v>
      </c>
      <c r="AA55" s="425">
        <v>3199.868</v>
      </c>
      <c r="AB55" s="425">
        <v>2782.503</v>
      </c>
      <c r="AC55" s="425">
        <v>2780.543</v>
      </c>
      <c r="AD55" s="425">
        <v>2780.543</v>
      </c>
      <c r="AE55" s="425">
        <v>2780.543</v>
      </c>
      <c r="AF55" s="425">
        <v>2782.503</v>
      </c>
      <c r="AG55" s="425">
        <v>2650.253</v>
      </c>
    </row>
    <row r="56" ht="18" spans="1:33">
      <c r="A56" s="511"/>
      <c r="B56" s="511">
        <v>25</v>
      </c>
      <c r="C56" s="510">
        <v>1590.467</v>
      </c>
      <c r="D56" s="425">
        <v>2369.905</v>
      </c>
      <c r="E56" s="425">
        <v>1232.61</v>
      </c>
      <c r="F56" s="425">
        <v>1155.23</v>
      </c>
      <c r="G56" s="425">
        <v>2409.225</v>
      </c>
      <c r="H56" s="425">
        <v>1805.8</v>
      </c>
      <c r="I56" s="425">
        <v>2330.795</v>
      </c>
      <c r="J56" s="425">
        <v>1807.245</v>
      </c>
      <c r="K56" s="425">
        <v>1809.505</v>
      </c>
      <c r="L56" s="425">
        <v>1957.975</v>
      </c>
      <c r="M56" s="425">
        <v>1958.735</v>
      </c>
      <c r="N56" s="425">
        <v>1557.335</v>
      </c>
      <c r="O56" s="425">
        <v>1557.335</v>
      </c>
      <c r="P56" s="425">
        <v>1557.335</v>
      </c>
      <c r="Q56" s="425">
        <v>1557.335</v>
      </c>
      <c r="R56" s="425">
        <v>1852.205</v>
      </c>
      <c r="S56" s="425">
        <v>2135.245</v>
      </c>
      <c r="T56" s="425">
        <v>1877.425</v>
      </c>
      <c r="U56" s="425">
        <v>1877.425</v>
      </c>
      <c r="V56" s="425">
        <v>1877.425</v>
      </c>
      <c r="W56" s="425">
        <v>2423.95</v>
      </c>
      <c r="X56" s="425">
        <v>2423.95</v>
      </c>
      <c r="Y56" s="425">
        <v>2423.95</v>
      </c>
      <c r="Z56" s="425">
        <v>3208.84</v>
      </c>
      <c r="AA56" s="425">
        <v>3208.84</v>
      </c>
      <c r="AB56" s="425">
        <v>2794.795</v>
      </c>
      <c r="AC56" s="425">
        <v>2793.435</v>
      </c>
      <c r="AD56" s="425">
        <v>2793.435</v>
      </c>
      <c r="AE56" s="425">
        <v>2793.435</v>
      </c>
      <c r="AF56" s="425">
        <v>2794.795</v>
      </c>
      <c r="AG56" s="425">
        <v>2663.745</v>
      </c>
    </row>
    <row r="57" ht="18" spans="1:33">
      <c r="A57" s="511"/>
      <c r="B57" s="511">
        <v>25.5</v>
      </c>
      <c r="C57" s="510">
        <v>1627.603</v>
      </c>
      <c r="D57" s="425">
        <v>2417.232</v>
      </c>
      <c r="E57" s="425">
        <v>1271.682</v>
      </c>
      <c r="F57" s="425">
        <v>1192.072</v>
      </c>
      <c r="G57" s="425">
        <v>2488.552</v>
      </c>
      <c r="H57" s="425">
        <v>1868.132</v>
      </c>
      <c r="I57" s="425">
        <v>2413.127</v>
      </c>
      <c r="J57" s="425">
        <v>1869.177</v>
      </c>
      <c r="K57" s="425">
        <v>1871.222</v>
      </c>
      <c r="L57" s="425">
        <v>2018.892</v>
      </c>
      <c r="M57" s="425">
        <v>2019.437</v>
      </c>
      <c r="N57" s="425">
        <v>1606.722</v>
      </c>
      <c r="O57" s="425">
        <v>1606.722</v>
      </c>
      <c r="P57" s="425">
        <v>1606.722</v>
      </c>
      <c r="Q57" s="425">
        <v>1606.722</v>
      </c>
      <c r="R57" s="425">
        <v>1912.907</v>
      </c>
      <c r="S57" s="425">
        <v>2207.777</v>
      </c>
      <c r="T57" s="425">
        <v>1939.672</v>
      </c>
      <c r="U57" s="425">
        <v>1939.672</v>
      </c>
      <c r="V57" s="425">
        <v>1939.672</v>
      </c>
      <c r="W57" s="425">
        <v>2507.812</v>
      </c>
      <c r="X57" s="425">
        <v>2507.812</v>
      </c>
      <c r="Y57" s="425">
        <v>2507.812</v>
      </c>
      <c r="Z57" s="425">
        <v>3324.487</v>
      </c>
      <c r="AA57" s="425">
        <v>3324.487</v>
      </c>
      <c r="AB57" s="425">
        <v>2890.157</v>
      </c>
      <c r="AC57" s="425">
        <v>2888.097</v>
      </c>
      <c r="AD57" s="425">
        <v>2888.097</v>
      </c>
      <c r="AE57" s="425">
        <v>2888.097</v>
      </c>
      <c r="AF57" s="425">
        <v>2890.157</v>
      </c>
      <c r="AG57" s="425">
        <v>2752.757</v>
      </c>
    </row>
    <row r="58" ht="18" spans="1:33">
      <c r="A58" s="511"/>
      <c r="B58" s="511">
        <v>26</v>
      </c>
      <c r="C58" s="510">
        <v>1651.04</v>
      </c>
      <c r="D58" s="425">
        <v>2457.819</v>
      </c>
      <c r="E58" s="425">
        <v>1278.294</v>
      </c>
      <c r="F58" s="425">
        <v>1197.084</v>
      </c>
      <c r="G58" s="425">
        <v>2501.359</v>
      </c>
      <c r="H58" s="425">
        <v>1874.744</v>
      </c>
      <c r="I58" s="425">
        <v>2419.824</v>
      </c>
      <c r="J58" s="425">
        <v>1875.874</v>
      </c>
      <c r="K58" s="425">
        <v>1877.934</v>
      </c>
      <c r="L58" s="425">
        <v>2032.184</v>
      </c>
      <c r="M58" s="425">
        <v>2032.829</v>
      </c>
      <c r="N58" s="425">
        <v>1615.894</v>
      </c>
      <c r="O58" s="425">
        <v>1615.894</v>
      </c>
      <c r="P58" s="425">
        <v>1615.894</v>
      </c>
      <c r="Q58" s="425">
        <v>1615.894</v>
      </c>
      <c r="R58" s="425">
        <v>1922.094</v>
      </c>
      <c r="S58" s="425">
        <v>2216.964</v>
      </c>
      <c r="T58" s="425">
        <v>1948.444</v>
      </c>
      <c r="U58" s="425">
        <v>1948.444</v>
      </c>
      <c r="V58" s="425">
        <v>1948.444</v>
      </c>
      <c r="W58" s="425">
        <v>2516.984</v>
      </c>
      <c r="X58" s="425">
        <v>2516.984</v>
      </c>
      <c r="Y58" s="425">
        <v>2516.984</v>
      </c>
      <c r="Z58" s="425">
        <v>3333.259</v>
      </c>
      <c r="AA58" s="425">
        <v>3333.259</v>
      </c>
      <c r="AB58" s="425">
        <v>2903.049</v>
      </c>
      <c r="AC58" s="425">
        <v>2901.404</v>
      </c>
      <c r="AD58" s="425">
        <v>2901.404</v>
      </c>
      <c r="AE58" s="425">
        <v>2901.404</v>
      </c>
      <c r="AF58" s="425">
        <v>2903.049</v>
      </c>
      <c r="AG58" s="425">
        <v>2765.564</v>
      </c>
    </row>
    <row r="59" ht="18" spans="1:33">
      <c r="A59" s="511"/>
      <c r="B59" s="511">
        <v>26.5</v>
      </c>
      <c r="C59" s="510">
        <v>1688.073</v>
      </c>
      <c r="D59" s="425">
        <v>2505.231</v>
      </c>
      <c r="E59" s="425">
        <v>1316.981</v>
      </c>
      <c r="F59" s="425">
        <v>1234.426</v>
      </c>
      <c r="G59" s="425">
        <v>2580.686</v>
      </c>
      <c r="H59" s="425">
        <v>1936.061</v>
      </c>
      <c r="I59" s="425">
        <v>2502.156</v>
      </c>
      <c r="J59" s="425">
        <v>1937.706</v>
      </c>
      <c r="K59" s="425">
        <v>1939.666</v>
      </c>
      <c r="L59" s="425">
        <v>2093.001</v>
      </c>
      <c r="M59" s="425">
        <v>2094.046</v>
      </c>
      <c r="N59" s="425">
        <v>1665.266</v>
      </c>
      <c r="O59" s="425">
        <v>1665.266</v>
      </c>
      <c r="P59" s="425">
        <v>1665.266</v>
      </c>
      <c r="Q59" s="425">
        <v>1665.266</v>
      </c>
      <c r="R59" s="425">
        <v>1982.796</v>
      </c>
      <c r="S59" s="425">
        <v>2289.196</v>
      </c>
      <c r="T59" s="425">
        <v>2010.676</v>
      </c>
      <c r="U59" s="425">
        <v>2010.676</v>
      </c>
      <c r="V59" s="425">
        <v>2010.676</v>
      </c>
      <c r="W59" s="425">
        <v>2601.046</v>
      </c>
      <c r="X59" s="425">
        <v>2601.046</v>
      </c>
      <c r="Y59" s="425">
        <v>2601.046</v>
      </c>
      <c r="Z59" s="425">
        <v>3448.521</v>
      </c>
      <c r="AA59" s="425">
        <v>3448.521</v>
      </c>
      <c r="AB59" s="425">
        <v>2997.711</v>
      </c>
      <c r="AC59" s="425">
        <v>2995.766</v>
      </c>
      <c r="AD59" s="425">
        <v>2995.766</v>
      </c>
      <c r="AE59" s="425">
        <v>2995.766</v>
      </c>
      <c r="AF59" s="425">
        <v>2997.711</v>
      </c>
      <c r="AG59" s="425">
        <v>2855.276</v>
      </c>
    </row>
    <row r="60" ht="18" spans="1:33">
      <c r="A60" s="511"/>
      <c r="B60" s="511">
        <v>27</v>
      </c>
      <c r="C60" s="510">
        <v>1711.613</v>
      </c>
      <c r="D60" s="425">
        <v>2545.918</v>
      </c>
      <c r="E60" s="425">
        <v>1322.993</v>
      </c>
      <c r="F60" s="425">
        <v>1239.338</v>
      </c>
      <c r="G60" s="425">
        <v>2593.993</v>
      </c>
      <c r="H60" s="425">
        <v>1942.873</v>
      </c>
      <c r="I60" s="425">
        <v>2508.668</v>
      </c>
      <c r="J60" s="425">
        <v>1944.318</v>
      </c>
      <c r="K60" s="425">
        <v>1946.278</v>
      </c>
      <c r="L60" s="425">
        <v>2106.393</v>
      </c>
      <c r="M60" s="425">
        <v>2107.438</v>
      </c>
      <c r="N60" s="425">
        <v>1674.053</v>
      </c>
      <c r="O60" s="425">
        <v>1674.053</v>
      </c>
      <c r="P60" s="425">
        <v>1674.053</v>
      </c>
      <c r="Q60" s="425">
        <v>1674.053</v>
      </c>
      <c r="R60" s="425">
        <v>1991.668</v>
      </c>
      <c r="S60" s="425">
        <v>2297.868</v>
      </c>
      <c r="T60" s="425">
        <v>2019.963</v>
      </c>
      <c r="U60" s="425">
        <v>2019.963</v>
      </c>
      <c r="V60" s="425">
        <v>2019.963</v>
      </c>
      <c r="W60" s="425">
        <v>2609.718</v>
      </c>
      <c r="X60" s="425">
        <v>2609.718</v>
      </c>
      <c r="Y60" s="425">
        <v>2609.718</v>
      </c>
      <c r="Z60" s="425">
        <v>3457.393</v>
      </c>
      <c r="AA60" s="425">
        <v>3457.393</v>
      </c>
      <c r="AB60" s="425">
        <v>3010.518</v>
      </c>
      <c r="AC60" s="425">
        <v>3009.058</v>
      </c>
      <c r="AD60" s="425">
        <v>3009.058</v>
      </c>
      <c r="AE60" s="425">
        <v>3009.058</v>
      </c>
      <c r="AF60" s="425">
        <v>3010.518</v>
      </c>
      <c r="AG60" s="425">
        <v>2867.968</v>
      </c>
    </row>
    <row r="61" ht="18" spans="1:33">
      <c r="A61" s="511"/>
      <c r="B61" s="511">
        <v>27.5</v>
      </c>
      <c r="C61" s="510">
        <v>1748.028</v>
      </c>
      <c r="D61" s="425">
        <v>2593.33</v>
      </c>
      <c r="E61" s="425">
        <v>1362.265</v>
      </c>
      <c r="F61" s="425">
        <v>1276.295</v>
      </c>
      <c r="G61" s="425">
        <v>2673.42</v>
      </c>
      <c r="H61" s="425">
        <v>2004.505</v>
      </c>
      <c r="I61" s="425">
        <v>2591.785</v>
      </c>
      <c r="J61" s="425">
        <v>2005.95</v>
      </c>
      <c r="K61" s="425">
        <v>2008.11</v>
      </c>
      <c r="L61" s="425">
        <v>2167.71</v>
      </c>
      <c r="M61" s="425">
        <v>2168.255</v>
      </c>
      <c r="N61" s="425">
        <v>1724.025</v>
      </c>
      <c r="O61" s="425">
        <v>1724.025</v>
      </c>
      <c r="P61" s="425">
        <v>1724.025</v>
      </c>
      <c r="Q61" s="425">
        <v>1724.025</v>
      </c>
      <c r="R61" s="425">
        <v>2052.885</v>
      </c>
      <c r="S61" s="425">
        <v>2370.9</v>
      </c>
      <c r="T61" s="425">
        <v>2081.795</v>
      </c>
      <c r="U61" s="425">
        <v>2081.795</v>
      </c>
      <c r="V61" s="425">
        <v>2081.795</v>
      </c>
      <c r="W61" s="425">
        <v>2694.18</v>
      </c>
      <c r="X61" s="425">
        <v>2694.18</v>
      </c>
      <c r="Y61" s="425">
        <v>2694.18</v>
      </c>
      <c r="Z61" s="425">
        <v>3572.54</v>
      </c>
      <c r="AA61" s="425">
        <v>3572.54</v>
      </c>
      <c r="AB61" s="425">
        <v>3105.78</v>
      </c>
      <c r="AC61" s="425">
        <v>3103.72</v>
      </c>
      <c r="AD61" s="425">
        <v>3103.72</v>
      </c>
      <c r="AE61" s="425">
        <v>3103.72</v>
      </c>
      <c r="AF61" s="425">
        <v>3105.78</v>
      </c>
      <c r="AG61" s="425">
        <v>2957.68</v>
      </c>
    </row>
    <row r="62" ht="18" spans="1:33">
      <c r="A62" s="511"/>
      <c r="B62" s="511">
        <v>28</v>
      </c>
      <c r="C62" s="510">
        <v>1772.083</v>
      </c>
      <c r="D62" s="425">
        <v>2634.417</v>
      </c>
      <c r="E62" s="425">
        <v>1368.977</v>
      </c>
      <c r="F62" s="425">
        <v>1281.692</v>
      </c>
      <c r="G62" s="425">
        <v>2686.112</v>
      </c>
      <c r="H62" s="425">
        <v>2010.717</v>
      </c>
      <c r="I62" s="425">
        <v>2597.897</v>
      </c>
      <c r="J62" s="425">
        <v>2012.262</v>
      </c>
      <c r="K62" s="425">
        <v>2014.307</v>
      </c>
      <c r="L62" s="425">
        <v>2180.902</v>
      </c>
      <c r="M62" s="425">
        <v>2181.447</v>
      </c>
      <c r="N62" s="425">
        <v>1732.312</v>
      </c>
      <c r="O62" s="425">
        <v>1732.312</v>
      </c>
      <c r="P62" s="425">
        <v>1732.312</v>
      </c>
      <c r="Q62" s="425">
        <v>1732.312</v>
      </c>
      <c r="R62" s="425">
        <v>2061.557</v>
      </c>
      <c r="S62" s="425">
        <v>2379.687</v>
      </c>
      <c r="T62" s="425">
        <v>2090.367</v>
      </c>
      <c r="U62" s="425">
        <v>2090.367</v>
      </c>
      <c r="V62" s="425">
        <v>2090.367</v>
      </c>
      <c r="W62" s="425">
        <v>2702.867</v>
      </c>
      <c r="X62" s="425">
        <v>2702.867</v>
      </c>
      <c r="Y62" s="425">
        <v>2702.867</v>
      </c>
      <c r="Z62" s="425">
        <v>3581.827</v>
      </c>
      <c r="AA62" s="425">
        <v>3581.827</v>
      </c>
      <c r="AB62" s="425">
        <v>3118.172</v>
      </c>
      <c r="AC62" s="425">
        <v>3117.027</v>
      </c>
      <c r="AD62" s="425">
        <v>3117.027</v>
      </c>
      <c r="AE62" s="425">
        <v>3117.027</v>
      </c>
      <c r="AF62" s="425">
        <v>3118.172</v>
      </c>
      <c r="AG62" s="425">
        <v>2970.872</v>
      </c>
    </row>
    <row r="63" ht="18" spans="1:33">
      <c r="A63" s="511"/>
      <c r="B63" s="511">
        <v>28.5</v>
      </c>
      <c r="C63" s="510">
        <v>1808.498</v>
      </c>
      <c r="D63" s="425">
        <v>2681.144</v>
      </c>
      <c r="E63" s="425">
        <v>1407.549</v>
      </c>
      <c r="F63" s="425">
        <v>1318.549</v>
      </c>
      <c r="G63" s="425">
        <v>2765.354</v>
      </c>
      <c r="H63" s="425">
        <v>2072.334</v>
      </c>
      <c r="I63" s="425">
        <v>2680.714</v>
      </c>
      <c r="J63" s="425">
        <v>2073.979</v>
      </c>
      <c r="K63" s="425">
        <v>2076.139</v>
      </c>
      <c r="L63" s="425">
        <v>2241.719</v>
      </c>
      <c r="M63" s="425">
        <v>2242.264</v>
      </c>
      <c r="N63" s="425">
        <v>1781.584</v>
      </c>
      <c r="O63" s="425">
        <v>1781.584</v>
      </c>
      <c r="P63" s="425">
        <v>1781.584</v>
      </c>
      <c r="Q63" s="425">
        <v>1781.584</v>
      </c>
      <c r="R63" s="425">
        <v>2122.259</v>
      </c>
      <c r="S63" s="425">
        <v>2452.219</v>
      </c>
      <c r="T63" s="425">
        <v>2152.714</v>
      </c>
      <c r="U63" s="425">
        <v>2152.714</v>
      </c>
      <c r="V63" s="425">
        <v>2152.714</v>
      </c>
      <c r="W63" s="425">
        <v>2786.629</v>
      </c>
      <c r="X63" s="425">
        <v>2786.629</v>
      </c>
      <c r="Y63" s="425">
        <v>2786.629</v>
      </c>
      <c r="Z63" s="425">
        <v>3696.574</v>
      </c>
      <c r="AA63" s="425">
        <v>3696.574</v>
      </c>
      <c r="AB63" s="425">
        <v>3213.334</v>
      </c>
      <c r="AC63" s="425">
        <v>3211.289</v>
      </c>
      <c r="AD63" s="425">
        <v>3211.289</v>
      </c>
      <c r="AE63" s="425">
        <v>3211.289</v>
      </c>
      <c r="AF63" s="425">
        <v>3213.334</v>
      </c>
      <c r="AG63" s="425">
        <v>3059.984</v>
      </c>
    </row>
    <row r="64" ht="18" spans="1:33">
      <c r="A64" s="511"/>
      <c r="B64" s="511">
        <v>29</v>
      </c>
      <c r="C64" s="510">
        <v>1832.553</v>
      </c>
      <c r="D64" s="425">
        <v>2722.931</v>
      </c>
      <c r="E64" s="425">
        <v>1414.261</v>
      </c>
      <c r="F64" s="425">
        <v>1323.946</v>
      </c>
      <c r="G64" s="425">
        <v>2778.846</v>
      </c>
      <c r="H64" s="425">
        <v>2079.046</v>
      </c>
      <c r="I64" s="425">
        <v>2686.926</v>
      </c>
      <c r="J64" s="425">
        <v>2080.691</v>
      </c>
      <c r="K64" s="425">
        <v>2082.751</v>
      </c>
      <c r="L64" s="425">
        <v>2255.011</v>
      </c>
      <c r="M64" s="425">
        <v>2255.256</v>
      </c>
      <c r="N64" s="425">
        <v>1790.256</v>
      </c>
      <c r="O64" s="425">
        <v>1790.256</v>
      </c>
      <c r="P64" s="425">
        <v>1790.256</v>
      </c>
      <c r="Q64" s="425">
        <v>1790.256</v>
      </c>
      <c r="R64" s="425">
        <v>2131.546</v>
      </c>
      <c r="S64" s="425">
        <v>2460.991</v>
      </c>
      <c r="T64" s="425">
        <v>2161.386</v>
      </c>
      <c r="U64" s="425">
        <v>2161.386</v>
      </c>
      <c r="V64" s="425">
        <v>2161.386</v>
      </c>
      <c r="W64" s="425">
        <v>2795.601</v>
      </c>
      <c r="X64" s="425">
        <v>2795.601</v>
      </c>
      <c r="Y64" s="425">
        <v>2795.601</v>
      </c>
      <c r="Z64" s="425">
        <v>3705.646</v>
      </c>
      <c r="AA64" s="425">
        <v>3705.646</v>
      </c>
      <c r="AB64" s="425">
        <v>3226.741</v>
      </c>
      <c r="AC64" s="425">
        <v>3224.581</v>
      </c>
      <c r="AD64" s="425">
        <v>3224.581</v>
      </c>
      <c r="AE64" s="425">
        <v>3224.581</v>
      </c>
      <c r="AF64" s="425">
        <v>3226.741</v>
      </c>
      <c r="AG64" s="425">
        <v>3073.291</v>
      </c>
    </row>
    <row r="65" ht="18" spans="1:33">
      <c r="A65" s="511"/>
      <c r="B65" s="511">
        <v>29.5</v>
      </c>
      <c r="C65" s="510">
        <v>1868.968</v>
      </c>
      <c r="D65" s="425">
        <v>2769.743</v>
      </c>
      <c r="E65" s="425">
        <v>1453.348</v>
      </c>
      <c r="F65" s="425">
        <v>1360.903</v>
      </c>
      <c r="G65" s="425">
        <v>2858.073</v>
      </c>
      <c r="H65" s="425">
        <v>2140.378</v>
      </c>
      <c r="I65" s="425">
        <v>2770.243</v>
      </c>
      <c r="J65" s="425">
        <v>2141.923</v>
      </c>
      <c r="K65" s="425">
        <v>2143.983</v>
      </c>
      <c r="L65" s="425">
        <v>2316.328</v>
      </c>
      <c r="M65" s="425">
        <v>2316.873</v>
      </c>
      <c r="N65" s="425">
        <v>1840.343</v>
      </c>
      <c r="O65" s="425">
        <v>1840.343</v>
      </c>
      <c r="P65" s="425">
        <v>1840.343</v>
      </c>
      <c r="Q65" s="425">
        <v>1840.343</v>
      </c>
      <c r="R65" s="425">
        <v>2192.848</v>
      </c>
      <c r="S65" s="425">
        <v>2533.538</v>
      </c>
      <c r="T65" s="425">
        <v>2223.733</v>
      </c>
      <c r="U65" s="425">
        <v>2223.733</v>
      </c>
      <c r="V65" s="425">
        <v>2223.733</v>
      </c>
      <c r="W65" s="425">
        <v>2879.363</v>
      </c>
      <c r="X65" s="425">
        <v>2879.363</v>
      </c>
      <c r="Y65" s="425">
        <v>2879.363</v>
      </c>
      <c r="Z65" s="425">
        <v>3821.108</v>
      </c>
      <c r="AA65" s="425">
        <v>3821.108</v>
      </c>
      <c r="AB65" s="425">
        <v>3320.903</v>
      </c>
      <c r="AC65" s="425">
        <v>3318.843</v>
      </c>
      <c r="AD65" s="425">
        <v>3318.843</v>
      </c>
      <c r="AE65" s="425">
        <v>3318.843</v>
      </c>
      <c r="AF65" s="425">
        <v>3320.903</v>
      </c>
      <c r="AG65" s="425">
        <v>3162.903</v>
      </c>
    </row>
    <row r="66" ht="18" spans="1:33">
      <c r="A66" s="511"/>
      <c r="B66" s="511">
        <v>30</v>
      </c>
      <c r="C66" s="510">
        <v>1893.023</v>
      </c>
      <c r="D66" s="425">
        <v>2810.83</v>
      </c>
      <c r="E66" s="425">
        <v>1459.46</v>
      </c>
      <c r="F66" s="425">
        <v>1365.8</v>
      </c>
      <c r="G66" s="425">
        <v>2870.98</v>
      </c>
      <c r="H66" s="425">
        <v>2146.99</v>
      </c>
      <c r="I66" s="425">
        <v>2776.955</v>
      </c>
      <c r="J66" s="425">
        <v>2148.535</v>
      </c>
      <c r="K66" s="425">
        <v>2150.58</v>
      </c>
      <c r="L66" s="425">
        <v>2328.72</v>
      </c>
      <c r="M66" s="425">
        <v>2329.665</v>
      </c>
      <c r="N66" s="425">
        <v>1849.115</v>
      </c>
      <c r="O66" s="425">
        <v>1849.115</v>
      </c>
      <c r="P66" s="425">
        <v>1849.115</v>
      </c>
      <c r="Q66" s="425">
        <v>1849.115</v>
      </c>
      <c r="R66" s="425">
        <v>2201.02</v>
      </c>
      <c r="S66" s="425">
        <v>2542.81</v>
      </c>
      <c r="T66" s="425">
        <v>2232.505</v>
      </c>
      <c r="U66" s="425">
        <v>2232.505</v>
      </c>
      <c r="V66" s="425">
        <v>2232.505</v>
      </c>
      <c r="W66" s="425">
        <v>2888.135</v>
      </c>
      <c r="X66" s="425">
        <v>2888.135</v>
      </c>
      <c r="Y66" s="425">
        <v>2888.135</v>
      </c>
      <c r="Z66" s="425">
        <v>3829.78</v>
      </c>
      <c r="AA66" s="425">
        <v>3829.78</v>
      </c>
      <c r="AB66" s="425">
        <v>3334.295</v>
      </c>
      <c r="AC66" s="425">
        <v>3332.235</v>
      </c>
      <c r="AD66" s="425">
        <v>3332.235</v>
      </c>
      <c r="AE66" s="425">
        <v>3332.235</v>
      </c>
      <c r="AF66" s="425">
        <v>3334.295</v>
      </c>
      <c r="AG66" s="425">
        <v>3175.695</v>
      </c>
    </row>
    <row r="67" ht="17.25" spans="1:33">
      <c r="A67" s="513" t="s">
        <v>695</v>
      </c>
      <c r="B67" s="514" t="s">
        <v>696</v>
      </c>
      <c r="C67" s="506">
        <v>30</v>
      </c>
      <c r="D67" s="506">
        <v>1</v>
      </c>
      <c r="E67" s="506">
        <v>2</v>
      </c>
      <c r="F67" s="506">
        <v>3</v>
      </c>
      <c r="G67" s="506">
        <v>4</v>
      </c>
      <c r="H67" s="506">
        <v>5</v>
      </c>
      <c r="I67" s="506">
        <v>6</v>
      </c>
      <c r="J67" s="506">
        <v>7</v>
      </c>
      <c r="K67" s="506">
        <v>8</v>
      </c>
      <c r="L67" s="506">
        <v>9</v>
      </c>
      <c r="M67" s="506">
        <v>10</v>
      </c>
      <c r="N67" s="506">
        <v>11</v>
      </c>
      <c r="O67" s="506">
        <v>12</v>
      </c>
      <c r="P67" s="506">
        <v>13</v>
      </c>
      <c r="Q67" s="506">
        <v>14</v>
      </c>
      <c r="R67" s="506">
        <v>15</v>
      </c>
      <c r="S67" s="506">
        <v>16</v>
      </c>
      <c r="T67" s="506">
        <v>17</v>
      </c>
      <c r="U67" s="506">
        <v>18</v>
      </c>
      <c r="V67" s="506">
        <v>19</v>
      </c>
      <c r="W67" s="506">
        <v>20</v>
      </c>
      <c r="X67" s="506">
        <v>21</v>
      </c>
      <c r="Y67" s="506">
        <v>22</v>
      </c>
      <c r="Z67" s="506">
        <v>23</v>
      </c>
      <c r="AA67" s="506">
        <v>24</v>
      </c>
      <c r="AB67" s="506">
        <v>25</v>
      </c>
      <c r="AC67" s="506">
        <v>26</v>
      </c>
      <c r="AD67" s="506">
        <v>27</v>
      </c>
      <c r="AE67" s="506">
        <v>28</v>
      </c>
      <c r="AF67" s="506">
        <v>29</v>
      </c>
      <c r="AG67" s="506">
        <v>31</v>
      </c>
    </row>
    <row r="68" ht="103.5" spans="1:33">
      <c r="A68" s="513"/>
      <c r="B68" s="514"/>
      <c r="C68" s="507" t="s">
        <v>595</v>
      </c>
      <c r="D68" s="507" t="s">
        <v>670</v>
      </c>
      <c r="E68" s="507" t="s">
        <v>671</v>
      </c>
      <c r="F68" s="507" t="s">
        <v>310</v>
      </c>
      <c r="G68" s="507" t="s">
        <v>672</v>
      </c>
      <c r="H68" s="507" t="s">
        <v>673</v>
      </c>
      <c r="I68" s="507" t="s">
        <v>671</v>
      </c>
      <c r="J68" s="507" t="s">
        <v>565</v>
      </c>
      <c r="K68" s="507" t="s">
        <v>642</v>
      </c>
      <c r="L68" s="507" t="s">
        <v>598</v>
      </c>
      <c r="M68" s="507" t="s">
        <v>599</v>
      </c>
      <c r="N68" s="507" t="s">
        <v>674</v>
      </c>
      <c r="O68" s="507" t="s">
        <v>675</v>
      </c>
      <c r="P68" s="507" t="s">
        <v>676</v>
      </c>
      <c r="Q68" s="507" t="s">
        <v>677</v>
      </c>
      <c r="R68" s="507" t="s">
        <v>678</v>
      </c>
      <c r="S68" s="507" t="s">
        <v>679</v>
      </c>
      <c r="T68" s="507" t="s">
        <v>680</v>
      </c>
      <c r="U68" s="507" t="s">
        <v>681</v>
      </c>
      <c r="V68" s="507" t="s">
        <v>682</v>
      </c>
      <c r="W68" s="507" t="s">
        <v>683</v>
      </c>
      <c r="X68" s="507" t="s">
        <v>684</v>
      </c>
      <c r="Y68" s="507" t="s">
        <v>685</v>
      </c>
      <c r="Z68" s="507" t="s">
        <v>686</v>
      </c>
      <c r="AA68" s="507" t="s">
        <v>687</v>
      </c>
      <c r="AB68" s="507" t="s">
        <v>688</v>
      </c>
      <c r="AC68" s="507" t="s">
        <v>689</v>
      </c>
      <c r="AD68" s="507" t="s">
        <v>690</v>
      </c>
      <c r="AE68" s="507" t="s">
        <v>691</v>
      </c>
      <c r="AF68" s="507" t="s">
        <v>440</v>
      </c>
      <c r="AG68" s="507" t="s">
        <v>693</v>
      </c>
    </row>
    <row r="69" ht="18" spans="1:33">
      <c r="A69" s="515" t="s">
        <v>697</v>
      </c>
      <c r="B69" s="515"/>
      <c r="C69" s="510">
        <v>62.44</v>
      </c>
      <c r="D69" s="516">
        <v>64.249</v>
      </c>
      <c r="E69" s="516">
        <v>46.854</v>
      </c>
      <c r="F69" s="517">
        <v>43.824</v>
      </c>
      <c r="G69" s="518">
        <v>93.689</v>
      </c>
      <c r="H69" s="516">
        <v>69.899</v>
      </c>
      <c r="I69" s="516">
        <v>91.099</v>
      </c>
      <c r="J69" s="516">
        <v>72.159</v>
      </c>
      <c r="K69" s="516">
        <v>72.159</v>
      </c>
      <c r="L69" s="537">
        <v>80.699</v>
      </c>
      <c r="M69" s="537">
        <v>79.699</v>
      </c>
      <c r="N69" s="516">
        <v>62.389</v>
      </c>
      <c r="O69" s="516">
        <v>62.389</v>
      </c>
      <c r="P69" s="516">
        <v>62.389</v>
      </c>
      <c r="Q69" s="516">
        <v>62.389</v>
      </c>
      <c r="R69" s="516">
        <v>73.604</v>
      </c>
      <c r="S69" s="516">
        <v>84.004</v>
      </c>
      <c r="T69" s="516">
        <v>74.534</v>
      </c>
      <c r="U69" s="516">
        <v>74.534</v>
      </c>
      <c r="V69" s="516">
        <v>74.534</v>
      </c>
      <c r="W69" s="516">
        <v>94.204</v>
      </c>
      <c r="X69" s="516">
        <v>94.204</v>
      </c>
      <c r="Y69" s="516">
        <v>94.204</v>
      </c>
      <c r="Z69" s="516">
        <v>128.149</v>
      </c>
      <c r="AA69" s="516">
        <v>128.149</v>
      </c>
      <c r="AB69" s="516">
        <v>111.684</v>
      </c>
      <c r="AC69" s="516">
        <v>111.684</v>
      </c>
      <c r="AD69" s="516">
        <v>111.684</v>
      </c>
      <c r="AE69" s="516">
        <v>111.684</v>
      </c>
      <c r="AF69" s="516">
        <v>111.684</v>
      </c>
      <c r="AG69" s="518">
        <v>103.974</v>
      </c>
    </row>
    <row r="70" ht="18" spans="1:33">
      <c r="A70" s="519" t="s">
        <v>698</v>
      </c>
      <c r="B70" s="519"/>
      <c r="C70" s="510">
        <v>62.44</v>
      </c>
      <c r="D70" s="516">
        <v>64.249</v>
      </c>
      <c r="E70" s="516">
        <v>46.854</v>
      </c>
      <c r="F70" s="517">
        <v>43.824</v>
      </c>
      <c r="G70" s="518">
        <v>93.689</v>
      </c>
      <c r="H70" s="516">
        <v>69.899</v>
      </c>
      <c r="I70" s="516">
        <v>91.099</v>
      </c>
      <c r="J70" s="516">
        <v>67.009</v>
      </c>
      <c r="K70" s="516">
        <v>67.009</v>
      </c>
      <c r="L70" s="537">
        <v>82.844</v>
      </c>
      <c r="M70" s="537">
        <v>81.844</v>
      </c>
      <c r="N70" s="516">
        <v>62.389</v>
      </c>
      <c r="O70" s="516">
        <v>62.389</v>
      </c>
      <c r="P70" s="516">
        <v>62.389</v>
      </c>
      <c r="Q70" s="516">
        <v>62.389</v>
      </c>
      <c r="R70" s="516">
        <v>73.604</v>
      </c>
      <c r="S70" s="516">
        <v>84.004</v>
      </c>
      <c r="T70" s="516">
        <v>70.614</v>
      </c>
      <c r="U70" s="516">
        <v>70.614</v>
      </c>
      <c r="V70" s="516">
        <v>70.614</v>
      </c>
      <c r="W70" s="516">
        <v>94.204</v>
      </c>
      <c r="X70" s="516">
        <v>94.204</v>
      </c>
      <c r="Y70" s="516">
        <v>94.204</v>
      </c>
      <c r="Z70" s="516">
        <v>120.539</v>
      </c>
      <c r="AA70" s="516">
        <v>120.539</v>
      </c>
      <c r="AB70" s="516">
        <v>105.934</v>
      </c>
      <c r="AC70" s="516">
        <v>105.934</v>
      </c>
      <c r="AD70" s="516">
        <v>105.934</v>
      </c>
      <c r="AE70" s="516">
        <v>105.934</v>
      </c>
      <c r="AF70" s="516">
        <v>105.934</v>
      </c>
      <c r="AG70" s="518">
        <v>103.974</v>
      </c>
    </row>
    <row r="71" ht="18" spans="1:33">
      <c r="A71" s="519" t="s">
        <v>699</v>
      </c>
      <c r="B71" s="519"/>
      <c r="C71" s="510">
        <v>62.44</v>
      </c>
      <c r="D71" s="516">
        <v>62.289</v>
      </c>
      <c r="E71" s="516">
        <v>44.794</v>
      </c>
      <c r="F71" s="517">
        <v>42.794</v>
      </c>
      <c r="G71" s="518">
        <v>91.744</v>
      </c>
      <c r="H71" s="516">
        <v>67.939</v>
      </c>
      <c r="I71" s="516">
        <v>89.969</v>
      </c>
      <c r="J71" s="516">
        <v>67.009</v>
      </c>
      <c r="K71" s="516">
        <v>67.009</v>
      </c>
      <c r="L71" s="537">
        <v>85.004</v>
      </c>
      <c r="M71" s="537">
        <v>84.004</v>
      </c>
      <c r="N71" s="516">
        <v>62.389</v>
      </c>
      <c r="O71" s="516">
        <v>62.389</v>
      </c>
      <c r="P71" s="516">
        <v>62.389</v>
      </c>
      <c r="Q71" s="516">
        <v>62.389</v>
      </c>
      <c r="R71" s="516">
        <v>81.844</v>
      </c>
      <c r="S71" s="516">
        <v>81.844</v>
      </c>
      <c r="T71" s="516">
        <v>70.614</v>
      </c>
      <c r="U71" s="516">
        <v>70.614</v>
      </c>
      <c r="V71" s="516">
        <v>70.614</v>
      </c>
      <c r="W71" s="516">
        <v>94.204</v>
      </c>
      <c r="X71" s="516">
        <v>94.204</v>
      </c>
      <c r="Y71" s="516">
        <v>94.204</v>
      </c>
      <c r="Z71" s="516">
        <v>109.124</v>
      </c>
      <c r="AA71" s="516">
        <v>109.124</v>
      </c>
      <c r="AB71" s="516">
        <v>105.934</v>
      </c>
      <c r="AC71" s="516">
        <v>105.934</v>
      </c>
      <c r="AD71" s="516">
        <v>105.934</v>
      </c>
      <c r="AE71" s="516">
        <v>105.934</v>
      </c>
      <c r="AF71" s="516">
        <v>105.934</v>
      </c>
      <c r="AG71" s="518">
        <v>102.844</v>
      </c>
    </row>
    <row r="72" ht="18" spans="1:33">
      <c r="A72" s="519" t="s">
        <v>700</v>
      </c>
      <c r="B72" s="519"/>
      <c r="C72" s="510">
        <v>62.44</v>
      </c>
      <c r="D72" s="518">
        <v>60.229</v>
      </c>
      <c r="E72" s="518">
        <v>41.204</v>
      </c>
      <c r="F72" s="518">
        <v>40.204</v>
      </c>
      <c r="G72" s="518">
        <v>89.684</v>
      </c>
      <c r="H72" s="518">
        <v>65.379</v>
      </c>
      <c r="I72" s="518">
        <v>87.509</v>
      </c>
      <c r="J72" s="518">
        <v>64.249</v>
      </c>
      <c r="K72" s="518">
        <v>64.249</v>
      </c>
      <c r="L72" s="518">
        <v>85.004</v>
      </c>
      <c r="M72" s="518">
        <v>84.004</v>
      </c>
      <c r="N72" s="518">
        <v>62.389</v>
      </c>
      <c r="O72" s="518">
        <v>62.389</v>
      </c>
      <c r="P72" s="518">
        <v>62.389</v>
      </c>
      <c r="Q72" s="518">
        <v>62.389</v>
      </c>
      <c r="R72" s="518">
        <v>81.844</v>
      </c>
      <c r="S72" s="518">
        <v>81.844</v>
      </c>
      <c r="T72" s="518">
        <v>69.484</v>
      </c>
      <c r="U72" s="518">
        <v>69.484</v>
      </c>
      <c r="V72" s="518">
        <v>69.484</v>
      </c>
      <c r="W72" s="518">
        <v>92.744</v>
      </c>
      <c r="X72" s="518">
        <v>92.744</v>
      </c>
      <c r="Y72" s="518">
        <v>92.744</v>
      </c>
      <c r="Z72" s="518">
        <v>109.124</v>
      </c>
      <c r="AA72" s="518">
        <v>109.124</v>
      </c>
      <c r="AB72" s="518">
        <v>103.974</v>
      </c>
      <c r="AC72" s="518">
        <v>103.974</v>
      </c>
      <c r="AD72" s="518">
        <v>103.974</v>
      </c>
      <c r="AE72" s="518">
        <v>103.974</v>
      </c>
      <c r="AF72" s="518">
        <v>103.974</v>
      </c>
      <c r="AG72" s="518">
        <v>100.784</v>
      </c>
    </row>
    <row r="73" ht="18" spans="1:33">
      <c r="A73" s="519" t="s">
        <v>701</v>
      </c>
      <c r="B73" s="519"/>
      <c r="C73" s="510">
        <v>62.44</v>
      </c>
      <c r="D73" s="518">
        <v>60.229</v>
      </c>
      <c r="E73" s="518">
        <v>41.204</v>
      </c>
      <c r="F73" s="518">
        <v>40.204</v>
      </c>
      <c r="G73" s="518">
        <v>89.684</v>
      </c>
      <c r="H73" s="518">
        <v>65.379</v>
      </c>
      <c r="I73" s="518">
        <v>87.509</v>
      </c>
      <c r="J73" s="518">
        <v>64.249</v>
      </c>
      <c r="K73" s="518">
        <v>64.249</v>
      </c>
      <c r="L73" s="518">
        <v>91.584</v>
      </c>
      <c r="M73" s="518">
        <v>90.584</v>
      </c>
      <c r="N73" s="518">
        <v>68.469</v>
      </c>
      <c r="O73" s="518">
        <v>68.469</v>
      </c>
      <c r="P73" s="518">
        <v>68.469</v>
      </c>
      <c r="Q73" s="518">
        <v>68.469</v>
      </c>
      <c r="R73" s="518">
        <v>81.844</v>
      </c>
      <c r="S73" s="518">
        <v>81.844</v>
      </c>
      <c r="T73" s="518">
        <v>69.484</v>
      </c>
      <c r="U73" s="518">
        <v>69.484</v>
      </c>
      <c r="V73" s="518">
        <v>69.484</v>
      </c>
      <c r="W73" s="518">
        <v>92.744</v>
      </c>
      <c r="X73" s="518">
        <v>92.744</v>
      </c>
      <c r="Y73" s="518">
        <v>92.744</v>
      </c>
      <c r="Z73" s="518">
        <v>109.124</v>
      </c>
      <c r="AA73" s="518">
        <v>109.124</v>
      </c>
      <c r="AB73" s="518">
        <v>103.974</v>
      </c>
      <c r="AC73" s="518">
        <v>103.974</v>
      </c>
      <c r="AD73" s="518">
        <v>103.974</v>
      </c>
      <c r="AE73" s="518">
        <v>103.974</v>
      </c>
      <c r="AF73" s="518">
        <v>103.974</v>
      </c>
      <c r="AG73" s="518">
        <v>100.784</v>
      </c>
    </row>
    <row r="74" customFormat="1" ht="18" spans="1:33">
      <c r="A74" s="519" t="s">
        <v>702</v>
      </c>
      <c r="B74" s="519"/>
      <c r="C74" s="510">
        <v>62.44</v>
      </c>
      <c r="D74" s="518">
        <v>59.629</v>
      </c>
      <c r="E74" s="518">
        <v>41.004</v>
      </c>
      <c r="F74" s="518">
        <v>40.204</v>
      </c>
      <c r="G74" s="518">
        <v>79.084</v>
      </c>
      <c r="H74" s="518">
        <v>65.279</v>
      </c>
      <c r="I74" s="518">
        <v>87.409</v>
      </c>
      <c r="J74" s="518">
        <v>64.149</v>
      </c>
      <c r="K74" s="518">
        <v>64.149</v>
      </c>
      <c r="L74" s="518">
        <v>90.484</v>
      </c>
      <c r="M74" s="518">
        <v>90.484</v>
      </c>
      <c r="N74" s="518">
        <v>68.869</v>
      </c>
      <c r="O74" s="518">
        <v>68.869</v>
      </c>
      <c r="P74" s="518">
        <v>68.869</v>
      </c>
      <c r="Q74" s="518">
        <v>68.869</v>
      </c>
      <c r="R74" s="518">
        <v>81.744</v>
      </c>
      <c r="S74" s="518">
        <v>81.744</v>
      </c>
      <c r="T74" s="518">
        <v>69.284</v>
      </c>
      <c r="U74" s="518">
        <v>69.284</v>
      </c>
      <c r="V74" s="518">
        <v>69.284</v>
      </c>
      <c r="W74" s="518">
        <v>92.544</v>
      </c>
      <c r="X74" s="518">
        <v>92.544</v>
      </c>
      <c r="Y74" s="518">
        <v>92.544</v>
      </c>
      <c r="Z74" s="518">
        <v>109.024</v>
      </c>
      <c r="AA74" s="518">
        <v>109.024</v>
      </c>
      <c r="AB74" s="518">
        <v>103.874</v>
      </c>
      <c r="AC74" s="518">
        <v>103.874</v>
      </c>
      <c r="AD74" s="518">
        <v>103.874</v>
      </c>
      <c r="AE74" s="518">
        <v>103.874</v>
      </c>
      <c r="AF74" s="518">
        <v>103.874</v>
      </c>
      <c r="AG74" s="518">
        <v>100.184</v>
      </c>
    </row>
    <row r="75" customFormat="1" ht="18" spans="1:33">
      <c r="A75" s="519" t="s">
        <v>703</v>
      </c>
      <c r="B75" s="519"/>
      <c r="C75" s="510">
        <v>62.44</v>
      </c>
      <c r="D75" s="518">
        <v>59.629</v>
      </c>
      <c r="E75" s="518">
        <v>41.004</v>
      </c>
      <c r="F75" s="518">
        <v>40.204</v>
      </c>
      <c r="G75" s="518">
        <v>78.984</v>
      </c>
      <c r="H75" s="518">
        <v>65.179</v>
      </c>
      <c r="I75" s="518">
        <v>87.409</v>
      </c>
      <c r="J75" s="518">
        <v>64.149</v>
      </c>
      <c r="K75" s="518">
        <v>64.149</v>
      </c>
      <c r="L75" s="518">
        <v>90.484</v>
      </c>
      <c r="M75" s="518">
        <v>90.484</v>
      </c>
      <c r="N75" s="518">
        <v>68.869</v>
      </c>
      <c r="O75" s="518">
        <v>68.869</v>
      </c>
      <c r="P75" s="518">
        <v>68.869</v>
      </c>
      <c r="Q75" s="518">
        <v>68.869</v>
      </c>
      <c r="R75" s="518">
        <v>81.744</v>
      </c>
      <c r="S75" s="518">
        <v>81.744</v>
      </c>
      <c r="T75" s="518">
        <v>69.284</v>
      </c>
      <c r="U75" s="518">
        <v>69.284</v>
      </c>
      <c r="V75" s="518">
        <v>69.284</v>
      </c>
      <c r="W75" s="518">
        <v>92.544</v>
      </c>
      <c r="X75" s="518">
        <v>92.544</v>
      </c>
      <c r="Y75" s="518">
        <v>92.544</v>
      </c>
      <c r="Z75" s="518">
        <v>109.024</v>
      </c>
      <c r="AA75" s="518">
        <v>109.024</v>
      </c>
      <c r="AB75" s="518">
        <v>103.874</v>
      </c>
      <c r="AC75" s="518">
        <v>103.874</v>
      </c>
      <c r="AD75" s="518">
        <v>103.874</v>
      </c>
      <c r="AE75" s="518">
        <v>103.874</v>
      </c>
      <c r="AF75" s="518">
        <v>103.874</v>
      </c>
      <c r="AG75" s="518">
        <v>100.284</v>
      </c>
    </row>
    <row r="76" customFormat="1" spans="1:33">
      <c r="A76" s="520" t="s">
        <v>704</v>
      </c>
      <c r="B76" s="521"/>
      <c r="C76" s="522"/>
      <c r="D76" s="522"/>
      <c r="E76" s="522"/>
      <c r="F76" s="522"/>
      <c r="G76" s="522"/>
      <c r="H76" s="522"/>
      <c r="I76" s="522"/>
      <c r="J76" s="522"/>
      <c r="K76" s="522"/>
      <c r="L76" s="522"/>
      <c r="M76" s="522"/>
      <c r="N76" s="522"/>
      <c r="O76" s="522"/>
      <c r="P76" s="522"/>
      <c r="Q76" s="522"/>
      <c r="R76" s="522"/>
      <c r="S76" s="522"/>
      <c r="T76" s="522"/>
      <c r="U76" s="522"/>
      <c r="V76" s="522"/>
      <c r="W76" s="522"/>
      <c r="X76" s="522"/>
      <c r="Y76" s="522"/>
      <c r="Z76" s="522"/>
      <c r="AA76" s="522"/>
      <c r="AB76" s="522"/>
      <c r="AC76" s="522"/>
      <c r="AD76" s="522"/>
      <c r="AE76" s="522"/>
      <c r="AF76" s="522"/>
      <c r="AG76" s="496"/>
    </row>
    <row r="77" customFormat="1" spans="1:33">
      <c r="A77" s="523" t="s">
        <v>705</v>
      </c>
      <c r="B77" s="523"/>
      <c r="C77" s="524"/>
      <c r="D77" s="524"/>
      <c r="E77" s="524"/>
      <c r="F77" s="524"/>
      <c r="G77" s="524"/>
      <c r="H77" s="524"/>
      <c r="I77" s="538"/>
      <c r="J77" s="538"/>
      <c r="K77" s="538"/>
      <c r="L77" s="538"/>
      <c r="M77" s="538"/>
      <c r="N77" s="538"/>
      <c r="O77" s="538"/>
      <c r="P77" s="538"/>
      <c r="Q77" s="538"/>
      <c r="R77" s="536"/>
      <c r="S77" s="536"/>
      <c r="T77" s="536"/>
      <c r="U77" s="536"/>
      <c r="V77" s="536"/>
      <c r="W77" s="536"/>
      <c r="X77" s="536"/>
      <c r="Y77" s="536"/>
      <c r="Z77" s="536"/>
      <c r="AA77" s="536"/>
      <c r="AB77" s="536"/>
      <c r="AC77" s="536"/>
      <c r="AD77" s="536"/>
      <c r="AE77" s="536"/>
      <c r="AF77" s="536"/>
      <c r="AG77" s="496"/>
    </row>
    <row r="78" customFormat="1" spans="1:33">
      <c r="A78" s="35" t="s">
        <v>706</v>
      </c>
      <c r="B78" s="525"/>
      <c r="C78" s="526"/>
      <c r="D78" s="526"/>
      <c r="E78" s="526"/>
      <c r="F78" s="526"/>
      <c r="G78" s="526"/>
      <c r="H78" s="526"/>
      <c r="I78" s="526"/>
      <c r="J78" s="526"/>
      <c r="K78" s="526"/>
      <c r="L78" s="538"/>
      <c r="M78" s="538"/>
      <c r="N78" s="538"/>
      <c r="O78" s="538"/>
      <c r="P78" s="538"/>
      <c r="Q78" s="538"/>
      <c r="R78" s="536"/>
      <c r="S78" s="536"/>
      <c r="T78" s="536"/>
      <c r="U78" s="536"/>
      <c r="V78" s="536"/>
      <c r="W78" s="536"/>
      <c r="X78" s="536"/>
      <c r="Y78" s="536"/>
      <c r="Z78" s="536"/>
      <c r="AA78" s="536"/>
      <c r="AB78" s="536"/>
      <c r="AC78" s="536"/>
      <c r="AD78" s="536"/>
      <c r="AE78" s="536"/>
      <c r="AF78" s="536"/>
      <c r="AG78" s="496"/>
    </row>
    <row r="79" customFormat="1" spans="1:33">
      <c r="A79" s="527" t="s">
        <v>707</v>
      </c>
      <c r="B79" s="528"/>
      <c r="C79" s="529"/>
      <c r="D79" s="529"/>
      <c r="E79" s="529"/>
      <c r="F79" s="529"/>
      <c r="G79" s="529"/>
      <c r="H79" s="529"/>
      <c r="I79" s="526"/>
      <c r="J79" s="526"/>
      <c r="K79" s="526"/>
      <c r="L79" s="538"/>
      <c r="M79" s="538"/>
      <c r="N79" s="538"/>
      <c r="O79" s="538"/>
      <c r="P79" s="538"/>
      <c r="Q79" s="538"/>
      <c r="R79" s="536"/>
      <c r="S79" s="536"/>
      <c r="T79" s="536"/>
      <c r="U79" s="536"/>
      <c r="V79" s="536"/>
      <c r="W79" s="536"/>
      <c r="X79" s="536"/>
      <c r="Y79" s="536"/>
      <c r="Z79" s="536"/>
      <c r="AA79" s="536"/>
      <c r="AB79" s="536"/>
      <c r="AC79" s="536"/>
      <c r="AD79" s="536"/>
      <c r="AE79" s="536"/>
      <c r="AF79" s="536"/>
      <c r="AG79" s="496"/>
    </row>
    <row r="80" customFormat="1" spans="1:33">
      <c r="A80" s="35" t="s">
        <v>708</v>
      </c>
      <c r="B80" s="530"/>
      <c r="C80" s="531"/>
      <c r="D80" s="531"/>
      <c r="E80" s="531"/>
      <c r="F80" s="531"/>
      <c r="G80" s="531"/>
      <c r="H80" s="531"/>
      <c r="I80" s="531"/>
      <c r="J80" s="531"/>
      <c r="K80" s="531"/>
      <c r="L80" s="538"/>
      <c r="M80" s="538"/>
      <c r="N80" s="538"/>
      <c r="O80" s="538"/>
      <c r="P80" s="538"/>
      <c r="Q80" s="538"/>
      <c r="R80" s="536"/>
      <c r="S80" s="536"/>
      <c r="T80" s="536"/>
      <c r="U80" s="536"/>
      <c r="V80" s="536"/>
      <c r="W80" s="536"/>
      <c r="X80" s="536"/>
      <c r="Y80" s="536"/>
      <c r="Z80" s="536"/>
      <c r="AA80" s="536"/>
      <c r="AB80" s="536"/>
      <c r="AC80" s="536"/>
      <c r="AD80" s="536"/>
      <c r="AE80" s="536"/>
      <c r="AF80" s="536"/>
      <c r="AG80" s="496"/>
    </row>
    <row r="81" customFormat="1" ht="17" customHeight="1" spans="1:33">
      <c r="A81" s="532" t="s">
        <v>709</v>
      </c>
      <c r="B81" s="532"/>
      <c r="C81" s="532"/>
      <c r="D81" s="532"/>
      <c r="E81" s="532"/>
      <c r="F81" s="532"/>
      <c r="G81" s="532"/>
      <c r="H81" s="532"/>
      <c r="I81" s="532"/>
      <c r="J81" s="532"/>
      <c r="K81" s="532"/>
      <c r="L81" s="532"/>
      <c r="M81" s="532"/>
      <c r="N81" s="532"/>
      <c r="O81" s="532"/>
      <c r="P81" s="532"/>
      <c r="Q81" s="532"/>
      <c r="R81" s="532"/>
      <c r="S81" s="532"/>
      <c r="T81" s="536"/>
      <c r="U81" s="536"/>
      <c r="V81" s="536"/>
      <c r="W81" s="536"/>
      <c r="X81" s="536"/>
      <c r="Y81" s="536"/>
      <c r="Z81" s="536"/>
      <c r="AA81" s="536"/>
      <c r="AB81" s="536"/>
      <c r="AC81" s="536"/>
      <c r="AD81" s="536"/>
      <c r="AE81" s="536"/>
      <c r="AF81" s="536"/>
      <c r="AG81" s="496"/>
    </row>
    <row r="82" customFormat="1" spans="1:33">
      <c r="A82" s="533" t="s">
        <v>710</v>
      </c>
      <c r="B82" s="523"/>
      <c r="C82" s="524"/>
      <c r="D82" s="524"/>
      <c r="E82" s="524"/>
      <c r="F82" s="524"/>
      <c r="G82" s="524"/>
      <c r="H82" s="524"/>
      <c r="I82" s="538"/>
      <c r="J82" s="538"/>
      <c r="K82" s="538"/>
      <c r="L82" s="538"/>
      <c r="M82" s="538"/>
      <c r="N82" s="538"/>
      <c r="O82" s="538"/>
      <c r="P82" s="538"/>
      <c r="Q82" s="538"/>
      <c r="R82" s="536"/>
      <c r="S82" s="536"/>
      <c r="T82" s="536"/>
      <c r="U82" s="536"/>
      <c r="V82" s="536"/>
      <c r="W82" s="536"/>
      <c r="X82" s="536"/>
      <c r="Y82" s="536"/>
      <c r="Z82" s="536"/>
      <c r="AA82" s="536"/>
      <c r="AB82" s="536"/>
      <c r="AC82" s="536"/>
      <c r="AD82" s="536"/>
      <c r="AE82" s="536"/>
      <c r="AF82" s="536"/>
      <c r="AG82" s="496"/>
    </row>
    <row r="83" customFormat="1" spans="1:33">
      <c r="A83" s="528" t="s">
        <v>711</v>
      </c>
      <c r="B83" s="523"/>
      <c r="C83" s="524"/>
      <c r="D83" s="524"/>
      <c r="E83" s="524"/>
      <c r="F83" s="524"/>
      <c r="G83" s="524"/>
      <c r="H83" s="524"/>
      <c r="I83" s="538"/>
      <c r="J83" s="538"/>
      <c r="K83" s="538"/>
      <c r="L83" s="538"/>
      <c r="M83" s="538"/>
      <c r="N83" s="538"/>
      <c r="O83" s="538"/>
      <c r="P83" s="538"/>
      <c r="Q83" s="538"/>
      <c r="R83" s="536"/>
      <c r="S83" s="536"/>
      <c r="T83" s="536"/>
      <c r="U83" s="536"/>
      <c r="V83" s="536"/>
      <c r="W83" s="536"/>
      <c r="X83" s="536"/>
      <c r="Y83" s="536"/>
      <c r="Z83" s="536"/>
      <c r="AA83" s="536"/>
      <c r="AB83" s="536"/>
      <c r="AC83" s="536"/>
      <c r="AD83" s="536"/>
      <c r="AE83" s="536"/>
      <c r="AF83" s="536"/>
      <c r="AG83" s="496"/>
    </row>
    <row r="84" customFormat="1" spans="1:33">
      <c r="A84" s="523" t="s">
        <v>712</v>
      </c>
      <c r="B84" s="523"/>
      <c r="C84" s="524"/>
      <c r="D84" s="524"/>
      <c r="E84" s="524"/>
      <c r="F84" s="524"/>
      <c r="G84" s="524"/>
      <c r="H84" s="524"/>
      <c r="I84" s="538"/>
      <c r="J84" s="538"/>
      <c r="K84" s="538"/>
      <c r="L84" s="538"/>
      <c r="M84" s="538"/>
      <c r="N84" s="538"/>
      <c r="O84" s="538"/>
      <c r="P84" s="538"/>
      <c r="Q84" s="538"/>
      <c r="R84" s="536"/>
      <c r="S84" s="536"/>
      <c r="T84" s="536"/>
      <c r="U84" s="536"/>
      <c r="V84" s="536"/>
      <c r="W84" s="536"/>
      <c r="X84" s="536"/>
      <c r="Y84" s="536"/>
      <c r="Z84" s="536"/>
      <c r="AA84" s="536"/>
      <c r="AB84" s="536"/>
      <c r="AC84" s="536"/>
      <c r="AD84" s="536"/>
      <c r="AE84" s="536"/>
      <c r="AF84" s="536"/>
      <c r="AG84" s="496"/>
    </row>
    <row r="85" customFormat="1" spans="1:33">
      <c r="A85" s="528" t="s">
        <v>713</v>
      </c>
      <c r="B85" s="528"/>
      <c r="C85" s="529"/>
      <c r="D85" s="529"/>
      <c r="E85" s="529"/>
      <c r="F85" s="529"/>
      <c r="G85" s="529"/>
      <c r="H85" s="529"/>
      <c r="I85" s="526"/>
      <c r="J85" s="526"/>
      <c r="K85" s="526"/>
      <c r="L85" s="526"/>
      <c r="M85" s="526"/>
      <c r="N85" s="526"/>
      <c r="O85" s="526"/>
      <c r="P85" s="526"/>
      <c r="Q85" s="526"/>
      <c r="R85" s="536"/>
      <c r="S85" s="536"/>
      <c r="T85" s="536"/>
      <c r="U85" s="536"/>
      <c r="V85" s="536"/>
      <c r="W85" s="536"/>
      <c r="X85" s="536"/>
      <c r="Y85" s="536"/>
      <c r="Z85" s="536"/>
      <c r="AA85" s="536"/>
      <c r="AB85" s="536"/>
      <c r="AC85" s="536"/>
      <c r="AD85" s="536"/>
      <c r="AE85" s="536"/>
      <c r="AF85" s="536"/>
      <c r="AG85" s="496"/>
    </row>
    <row r="86" customFormat="1" spans="1:33">
      <c r="A86" s="528" t="s">
        <v>714</v>
      </c>
      <c r="B86" s="523"/>
      <c r="C86" s="524"/>
      <c r="D86" s="524"/>
      <c r="E86" s="524"/>
      <c r="F86" s="524"/>
      <c r="G86" s="524"/>
      <c r="H86" s="524"/>
      <c r="I86" s="538"/>
      <c r="J86" s="538"/>
      <c r="K86" s="538"/>
      <c r="L86" s="538"/>
      <c r="M86" s="538"/>
      <c r="N86" s="538"/>
      <c r="O86" s="538"/>
      <c r="P86" s="538"/>
      <c r="Q86" s="538"/>
      <c r="R86" s="536"/>
      <c r="S86" s="536"/>
      <c r="T86" s="536"/>
      <c r="U86" s="536"/>
      <c r="V86" s="536"/>
      <c r="W86" s="536"/>
      <c r="X86" s="536"/>
      <c r="Y86" s="536"/>
      <c r="Z86" s="536"/>
      <c r="AA86" s="536"/>
      <c r="AB86" s="536"/>
      <c r="AC86" s="536"/>
      <c r="AD86" s="536"/>
      <c r="AE86" s="536"/>
      <c r="AF86" s="536"/>
      <c r="AG86" s="496"/>
    </row>
    <row r="87" customFormat="1" spans="1:33">
      <c r="A87" s="523" t="s">
        <v>715</v>
      </c>
      <c r="B87" s="523"/>
      <c r="C87" s="524"/>
      <c r="D87" s="524"/>
      <c r="E87" s="524"/>
      <c r="F87" s="524"/>
      <c r="G87" s="524"/>
      <c r="H87" s="524"/>
      <c r="I87" s="538"/>
      <c r="J87" s="538"/>
      <c r="K87" s="538"/>
      <c r="L87" s="538"/>
      <c r="M87" s="538"/>
      <c r="N87" s="538"/>
      <c r="O87" s="538"/>
      <c r="P87" s="538"/>
      <c r="Q87" s="538"/>
      <c r="R87" s="536"/>
      <c r="S87" s="536"/>
      <c r="T87" s="536"/>
      <c r="U87" s="536"/>
      <c r="V87" s="536"/>
      <c r="W87" s="536"/>
      <c r="X87" s="536"/>
      <c r="Y87" s="536"/>
      <c r="Z87" s="536"/>
      <c r="AA87" s="536"/>
      <c r="AB87" s="536"/>
      <c r="AC87" s="536"/>
      <c r="AD87" s="536"/>
      <c r="AE87" s="536"/>
      <c r="AF87" s="536"/>
      <c r="AG87" s="496"/>
    </row>
    <row r="88" customFormat="1" spans="1:33">
      <c r="A88" s="523" t="s">
        <v>716</v>
      </c>
      <c r="B88" s="523"/>
      <c r="C88" s="524"/>
      <c r="D88" s="524"/>
      <c r="E88" s="524"/>
      <c r="F88" s="524"/>
      <c r="G88" s="524"/>
      <c r="H88" s="524"/>
      <c r="I88" s="538"/>
      <c r="J88" s="538"/>
      <c r="K88" s="538"/>
      <c r="L88" s="538"/>
      <c r="M88" s="538"/>
      <c r="N88" s="538"/>
      <c r="O88" s="538"/>
      <c r="P88" s="538"/>
      <c r="Q88" s="538"/>
      <c r="R88" s="536"/>
      <c r="S88" s="536"/>
      <c r="T88" s="536"/>
      <c r="U88" s="536"/>
      <c r="V88" s="536"/>
      <c r="W88" s="536"/>
      <c r="X88" s="536"/>
      <c r="Y88" s="536"/>
      <c r="Z88" s="536"/>
      <c r="AA88" s="536"/>
      <c r="AB88" s="536"/>
      <c r="AC88" s="536"/>
      <c r="AD88" s="536"/>
      <c r="AE88" s="536"/>
      <c r="AF88" s="536"/>
      <c r="AG88" s="496"/>
    </row>
    <row r="89" customFormat="1" spans="1:33">
      <c r="A89" s="528" t="s">
        <v>717</v>
      </c>
      <c r="B89" s="523"/>
      <c r="C89" s="524"/>
      <c r="D89" s="524"/>
      <c r="E89" s="524"/>
      <c r="F89" s="524"/>
      <c r="G89" s="524"/>
      <c r="H89" s="524"/>
      <c r="I89" s="538"/>
      <c r="J89" s="538"/>
      <c r="K89" s="538"/>
      <c r="L89" s="538"/>
      <c r="M89" s="538"/>
      <c r="N89" s="538"/>
      <c r="O89" s="538"/>
      <c r="P89" s="538"/>
      <c r="Q89" s="538"/>
      <c r="R89" s="536"/>
      <c r="S89" s="536"/>
      <c r="T89" s="536"/>
      <c r="U89" s="536"/>
      <c r="V89" s="536"/>
      <c r="W89" s="536"/>
      <c r="X89" s="536"/>
      <c r="Y89" s="536"/>
      <c r="Z89" s="536"/>
      <c r="AA89" s="536"/>
      <c r="AB89" s="536"/>
      <c r="AC89" s="536"/>
      <c r="AD89" s="536"/>
      <c r="AE89" s="536"/>
      <c r="AF89" s="536"/>
      <c r="AG89" s="496"/>
    </row>
    <row r="90" customFormat="1" spans="1:33">
      <c r="A90" s="523" t="s">
        <v>718</v>
      </c>
      <c r="B90" s="523"/>
      <c r="C90" s="524"/>
      <c r="D90" s="524"/>
      <c r="E90" s="524"/>
      <c r="F90" s="524"/>
      <c r="G90" s="524"/>
      <c r="H90" s="524"/>
      <c r="I90" s="538"/>
      <c r="J90" s="538"/>
      <c r="K90" s="538"/>
      <c r="L90" s="538"/>
      <c r="M90" s="538"/>
      <c r="N90" s="538"/>
      <c r="O90" s="538"/>
      <c r="P90" s="538"/>
      <c r="Q90" s="538"/>
      <c r="R90" s="536"/>
      <c r="S90" s="536"/>
      <c r="T90" s="536"/>
      <c r="U90" s="536"/>
      <c r="V90" s="536"/>
      <c r="W90" s="536"/>
      <c r="X90" s="536"/>
      <c r="Y90" s="536"/>
      <c r="Z90" s="536"/>
      <c r="AA90" s="536"/>
      <c r="AB90" s="536"/>
      <c r="AC90" s="536"/>
      <c r="AD90" s="536"/>
      <c r="AE90" s="536"/>
      <c r="AF90" s="536"/>
      <c r="AG90" s="496"/>
    </row>
    <row r="91" customFormat="1" spans="1:33">
      <c r="A91" s="523" t="s">
        <v>719</v>
      </c>
      <c r="B91" s="523"/>
      <c r="C91" s="524"/>
      <c r="D91" s="524"/>
      <c r="E91" s="524"/>
      <c r="F91" s="524"/>
      <c r="G91" s="524"/>
      <c r="H91" s="524"/>
      <c r="I91" s="538"/>
      <c r="J91" s="538"/>
      <c r="K91" s="538"/>
      <c r="L91" s="538"/>
      <c r="M91" s="538"/>
      <c r="N91" s="538"/>
      <c r="O91" s="538"/>
      <c r="P91" s="538"/>
      <c r="Q91" s="538"/>
      <c r="R91" s="536"/>
      <c r="S91" s="536"/>
      <c r="T91" s="536"/>
      <c r="U91" s="536"/>
      <c r="V91" s="536"/>
      <c r="W91" s="536"/>
      <c r="X91" s="536"/>
      <c r="Y91" s="536"/>
      <c r="Z91" s="536"/>
      <c r="AA91" s="536"/>
      <c r="AB91" s="536"/>
      <c r="AC91" s="536"/>
      <c r="AD91" s="536"/>
      <c r="AE91" s="536"/>
      <c r="AF91" s="536"/>
      <c r="AG91" s="496"/>
    </row>
    <row r="92" customFormat="1" spans="1:33">
      <c r="A92" s="528" t="s">
        <v>720</v>
      </c>
      <c r="B92" s="523"/>
      <c r="C92" s="524"/>
      <c r="D92" s="524"/>
      <c r="E92" s="524"/>
      <c r="F92" s="524"/>
      <c r="G92" s="524"/>
      <c r="H92" s="524"/>
      <c r="I92" s="538"/>
      <c r="J92" s="538"/>
      <c r="K92" s="538"/>
      <c r="L92" s="538"/>
      <c r="M92" s="538"/>
      <c r="N92" s="538"/>
      <c r="O92" s="538"/>
      <c r="P92" s="538"/>
      <c r="Q92" s="538"/>
      <c r="R92" s="536"/>
      <c r="S92" s="536"/>
      <c r="T92" s="536"/>
      <c r="U92" s="536"/>
      <c r="V92" s="536"/>
      <c r="W92" s="536"/>
      <c r="X92" s="536"/>
      <c r="Y92" s="536"/>
      <c r="Z92" s="536"/>
      <c r="AA92" s="536"/>
      <c r="AB92" s="536"/>
      <c r="AC92" s="536"/>
      <c r="AD92" s="536"/>
      <c r="AE92" s="536"/>
      <c r="AF92" s="536"/>
      <c r="AG92" s="496"/>
    </row>
    <row r="93" customFormat="1" spans="1:33">
      <c r="A93" s="528" t="s">
        <v>721</v>
      </c>
      <c r="B93" s="523"/>
      <c r="C93" s="524"/>
      <c r="D93" s="524"/>
      <c r="E93" s="524"/>
      <c r="F93" s="524"/>
      <c r="G93" s="524"/>
      <c r="H93" s="524"/>
      <c r="I93" s="538"/>
      <c r="J93" s="538"/>
      <c r="K93" s="538"/>
      <c r="L93" s="538"/>
      <c r="M93" s="538"/>
      <c r="N93" s="538"/>
      <c r="O93" s="538"/>
      <c r="P93" s="538"/>
      <c r="Q93" s="538"/>
      <c r="R93" s="536"/>
      <c r="S93" s="536"/>
      <c r="T93" s="536"/>
      <c r="U93" s="536"/>
      <c r="V93" s="536"/>
      <c r="W93" s="536"/>
      <c r="X93" s="536"/>
      <c r="Y93" s="536"/>
      <c r="Z93" s="536"/>
      <c r="AA93" s="536"/>
      <c r="AB93" s="536"/>
      <c r="AC93" s="536"/>
      <c r="AD93" s="536"/>
      <c r="AE93" s="536"/>
      <c r="AF93" s="536"/>
      <c r="AG93" s="496"/>
    </row>
    <row r="94" customFormat="1" spans="1:33">
      <c r="A94" s="523" t="s">
        <v>722</v>
      </c>
      <c r="B94" s="523"/>
      <c r="C94" s="524"/>
      <c r="D94" s="524"/>
      <c r="E94" s="524"/>
      <c r="F94" s="524"/>
      <c r="G94" s="524"/>
      <c r="H94" s="524"/>
      <c r="I94" s="538"/>
      <c r="J94" s="538"/>
      <c r="K94" s="538"/>
      <c r="L94" s="538"/>
      <c r="M94" s="538"/>
      <c r="N94" s="538"/>
      <c r="O94" s="538"/>
      <c r="P94" s="538"/>
      <c r="Q94" s="538"/>
      <c r="R94" s="536"/>
      <c r="S94" s="536"/>
      <c r="T94" s="536"/>
      <c r="U94" s="536"/>
      <c r="V94" s="536"/>
      <c r="W94" s="536"/>
      <c r="X94" s="536"/>
      <c r="Y94" s="536"/>
      <c r="Z94" s="536"/>
      <c r="AA94" s="536"/>
      <c r="AB94" s="536"/>
      <c r="AC94" s="536"/>
      <c r="AD94" s="536"/>
      <c r="AE94" s="536"/>
      <c r="AF94" s="536"/>
      <c r="AG94" s="496"/>
    </row>
    <row r="95" customFormat="1" spans="1:33">
      <c r="A95" s="523" t="s">
        <v>723</v>
      </c>
      <c r="B95" s="523"/>
      <c r="C95" s="524"/>
      <c r="D95" s="524"/>
      <c r="E95" s="524"/>
      <c r="F95" s="524"/>
      <c r="G95" s="524"/>
      <c r="H95" s="524"/>
      <c r="I95" s="538"/>
      <c r="J95" s="538"/>
      <c r="K95" s="538"/>
      <c r="L95" s="538"/>
      <c r="M95" s="538"/>
      <c r="N95" s="538"/>
      <c r="O95" s="538"/>
      <c r="P95" s="538"/>
      <c r="Q95" s="538"/>
      <c r="R95" s="536"/>
      <c r="S95" s="536"/>
      <c r="T95" s="536"/>
      <c r="U95" s="536"/>
      <c r="V95" s="536"/>
      <c r="W95" s="536"/>
      <c r="X95" s="536"/>
      <c r="Y95" s="536"/>
      <c r="Z95" s="536"/>
      <c r="AA95" s="536"/>
      <c r="AB95" s="536"/>
      <c r="AC95" s="536"/>
      <c r="AD95" s="536"/>
      <c r="AE95" s="536"/>
      <c r="AF95" s="536"/>
      <c r="AG95" s="496"/>
    </row>
    <row r="96" customFormat="1" spans="1:33">
      <c r="A96" s="523" t="s">
        <v>724</v>
      </c>
      <c r="B96" s="523"/>
      <c r="C96" s="524"/>
      <c r="D96" s="524"/>
      <c r="E96" s="524"/>
      <c r="F96" s="524"/>
      <c r="G96" s="524"/>
      <c r="H96" s="524"/>
      <c r="I96" s="538"/>
      <c r="J96" s="538"/>
      <c r="K96" s="538"/>
      <c r="L96" s="538"/>
      <c r="M96" s="538"/>
      <c r="N96" s="538"/>
      <c r="O96" s="538"/>
      <c r="P96" s="538"/>
      <c r="Q96" s="538"/>
      <c r="R96" s="536"/>
      <c r="S96" s="536"/>
      <c r="T96" s="536"/>
      <c r="U96" s="536"/>
      <c r="V96" s="536"/>
      <c r="W96" s="536"/>
      <c r="X96" s="536"/>
      <c r="Y96" s="536"/>
      <c r="Z96" s="536"/>
      <c r="AA96" s="536"/>
      <c r="AB96" s="536"/>
      <c r="AC96" s="536"/>
      <c r="AD96" s="536"/>
      <c r="AE96" s="536"/>
      <c r="AF96" s="536"/>
      <c r="AG96" s="496"/>
    </row>
    <row r="97" customFormat="1" ht="14.25" spans="1:33">
      <c r="A97" s="534" t="s">
        <v>725</v>
      </c>
      <c r="B97" s="523"/>
      <c r="C97" s="524"/>
      <c r="D97" s="524"/>
      <c r="E97" s="524"/>
      <c r="F97" s="524"/>
      <c r="G97" s="524"/>
      <c r="H97" s="524"/>
      <c r="I97" s="538"/>
      <c r="J97" s="538"/>
      <c r="K97" s="538"/>
      <c r="L97" s="538"/>
      <c r="M97" s="538"/>
      <c r="N97" s="538"/>
      <c r="O97" s="538"/>
      <c r="P97" s="538"/>
      <c r="Q97" s="538"/>
      <c r="R97" s="536"/>
      <c r="S97" s="536"/>
      <c r="T97" s="536"/>
      <c r="U97" s="536"/>
      <c r="V97" s="536"/>
      <c r="W97" s="536"/>
      <c r="X97" s="536"/>
      <c r="Y97" s="536"/>
      <c r="Z97" s="536"/>
      <c r="AA97" s="536"/>
      <c r="AB97" s="536"/>
      <c r="AC97" s="536"/>
      <c r="AD97" s="536"/>
      <c r="AE97" s="536"/>
      <c r="AF97" s="536"/>
      <c r="AG97" s="496"/>
    </row>
    <row r="98" customFormat="1" spans="1:33">
      <c r="A98" s="535" t="s">
        <v>726</v>
      </c>
      <c r="B98" s="535"/>
      <c r="C98" s="536"/>
      <c r="D98" s="536"/>
      <c r="E98" s="536"/>
      <c r="F98" s="536"/>
      <c r="G98" s="536"/>
      <c r="H98" s="536"/>
      <c r="I98" s="536"/>
      <c r="J98" s="536"/>
      <c r="K98" s="536"/>
      <c r="L98" s="536"/>
      <c r="M98" s="536"/>
      <c r="N98" s="536"/>
      <c r="O98" s="536"/>
      <c r="P98" s="536"/>
      <c r="Q98" s="536"/>
      <c r="R98" s="536"/>
      <c r="S98" s="536"/>
      <c r="T98" s="536"/>
      <c r="U98" s="536"/>
      <c r="V98" s="536"/>
      <c r="W98" s="536"/>
      <c r="X98" s="536"/>
      <c r="Y98" s="536"/>
      <c r="Z98" s="536"/>
      <c r="AA98" s="536"/>
      <c r="AB98" s="536"/>
      <c r="AC98" s="536"/>
      <c r="AD98" s="536"/>
      <c r="AE98" s="536"/>
      <c r="AF98" s="536"/>
      <c r="AG98" s="496"/>
    </row>
  </sheetData>
  <mergeCells count="14">
    <mergeCell ref="A2:AG2"/>
    <mergeCell ref="A3:AG3"/>
    <mergeCell ref="A4:AG4"/>
    <mergeCell ref="A69:B69"/>
    <mergeCell ref="A70:B70"/>
    <mergeCell ref="A71:B71"/>
    <mergeCell ref="A72:B72"/>
    <mergeCell ref="A73:B73"/>
    <mergeCell ref="A74:B74"/>
    <mergeCell ref="A75:B75"/>
    <mergeCell ref="A81:S81"/>
    <mergeCell ref="A67:A68"/>
    <mergeCell ref="B67:B68"/>
    <mergeCell ref="A5:B6"/>
  </mergeCells>
  <hyperlinks>
    <hyperlink ref="Q2" location="目录!A1"/>
    <hyperlink ref="A97" location="DHL操作要求!A1" display="17.更多费用及国家清关要求，详见报价表“DHL规则”其他相关注意事项请查阅所使用运单的背书条款；本公司保留各条款的所有及最终解释权。"/>
    <hyperlink ref="AH2" location="目录!A1" display="目录!A1"/>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471" customWidth="1"/>
    <col min="2" max="3" width="27.375" style="471" customWidth="1"/>
    <col min="4" max="4" width="19.125" style="220" customWidth="1"/>
    <col min="5" max="5" width="10.375" style="20"/>
    <col min="6" max="8" width="9" style="20"/>
    <col min="9" max="16384" width="9" style="220"/>
  </cols>
  <sheetData>
    <row r="1" s="220" customFormat="1" ht="72" customHeight="1" spans="1:8">
      <c r="A1" s="472" t="s">
        <v>727</v>
      </c>
      <c r="B1" s="472"/>
      <c r="C1" s="472"/>
      <c r="D1" s="472"/>
      <c r="E1" s="473"/>
      <c r="F1" s="473"/>
      <c r="G1" s="473"/>
      <c r="H1" s="473"/>
    </row>
    <row r="2" s="220" customFormat="1" ht="19" customHeight="1" spans="1:8">
      <c r="A2" s="474" t="s">
        <v>728</v>
      </c>
      <c r="B2" s="474" t="s">
        <v>729</v>
      </c>
      <c r="C2" s="474" t="s">
        <v>730</v>
      </c>
      <c r="D2" s="475" t="s">
        <v>731</v>
      </c>
      <c r="E2" s="476" t="s">
        <v>60</v>
      </c>
      <c r="F2" s="473"/>
      <c r="G2" s="473"/>
      <c r="H2" s="473"/>
    </row>
    <row r="3" s="220" customFormat="1" spans="1:11">
      <c r="A3" s="477" t="s">
        <v>732</v>
      </c>
      <c r="B3" s="477"/>
      <c r="C3" s="477"/>
      <c r="D3" s="66"/>
      <c r="E3" s="478"/>
      <c r="F3" s="473"/>
      <c r="G3" s="473"/>
      <c r="H3" s="473"/>
      <c r="J3" s="20"/>
      <c r="K3" s="20"/>
    </row>
    <row r="4" s="220" customFormat="1" spans="1:11">
      <c r="A4" s="479" t="s">
        <v>670</v>
      </c>
      <c r="B4" s="479" t="s">
        <v>733</v>
      </c>
      <c r="C4" s="479" t="s">
        <v>734</v>
      </c>
      <c r="D4" s="480"/>
      <c r="E4" s="473"/>
      <c r="F4" s="473"/>
      <c r="G4" s="473"/>
      <c r="H4" s="473"/>
      <c r="J4" s="20"/>
      <c r="K4" s="20"/>
    </row>
    <row r="5" s="220" customFormat="1" spans="1:11">
      <c r="A5" s="477" t="s">
        <v>735</v>
      </c>
      <c r="B5" s="477"/>
      <c r="C5" s="477"/>
      <c r="D5" s="481"/>
      <c r="E5" s="482"/>
      <c r="F5" s="482"/>
      <c r="G5" s="482"/>
      <c r="H5" s="482"/>
      <c r="J5" s="20"/>
      <c r="K5" s="20"/>
    </row>
    <row r="6" s="220" customFormat="1" spans="1:11">
      <c r="A6" s="479" t="s">
        <v>736</v>
      </c>
      <c r="B6" s="479" t="s">
        <v>737</v>
      </c>
      <c r="C6" s="479" t="s">
        <v>738</v>
      </c>
      <c r="D6" s="481"/>
      <c r="E6" s="483"/>
      <c r="F6" s="483"/>
      <c r="G6" s="483"/>
      <c r="H6" s="483"/>
      <c r="J6" s="488"/>
      <c r="K6" s="489"/>
    </row>
    <row r="7" s="220" customFormat="1" spans="1:11">
      <c r="A7" s="479" t="s">
        <v>580</v>
      </c>
      <c r="B7" s="479" t="s">
        <v>739</v>
      </c>
      <c r="C7" s="479" t="s">
        <v>740</v>
      </c>
      <c r="D7" s="481"/>
      <c r="E7" s="483"/>
      <c r="F7" s="483"/>
      <c r="G7" s="483"/>
      <c r="H7" s="483"/>
      <c r="J7" s="488"/>
      <c r="K7" s="489"/>
    </row>
    <row r="8" s="220" customFormat="1" spans="1:11">
      <c r="A8" s="479" t="s">
        <v>741</v>
      </c>
      <c r="B8" s="479" t="s">
        <v>742</v>
      </c>
      <c r="C8" s="479" t="s">
        <v>743</v>
      </c>
      <c r="D8" s="481"/>
      <c r="E8" s="483"/>
      <c r="F8" s="483"/>
      <c r="G8" s="483"/>
      <c r="H8" s="483"/>
      <c r="J8" s="488"/>
      <c r="K8" s="489"/>
    </row>
    <row r="9" s="220" customFormat="1" spans="1:11">
      <c r="A9" s="479" t="s">
        <v>744</v>
      </c>
      <c r="B9" s="479" t="s">
        <v>745</v>
      </c>
      <c r="C9" s="479" t="s">
        <v>746</v>
      </c>
      <c r="D9" s="66"/>
      <c r="E9" s="20"/>
      <c r="F9" s="20"/>
      <c r="G9" s="20"/>
      <c r="H9" s="20"/>
      <c r="J9" s="488"/>
      <c r="K9" s="489"/>
    </row>
    <row r="10" s="220" customFormat="1" spans="1:11">
      <c r="A10" s="479" t="s">
        <v>747</v>
      </c>
      <c r="B10" s="479" t="s">
        <v>748</v>
      </c>
      <c r="C10" s="479" t="s">
        <v>749</v>
      </c>
      <c r="D10" s="66"/>
      <c r="E10" s="20"/>
      <c r="F10" s="20"/>
      <c r="G10" s="20"/>
      <c r="H10" s="20"/>
      <c r="J10" s="488"/>
      <c r="K10" s="489"/>
    </row>
    <row r="11" s="220" customFormat="1" spans="1:11">
      <c r="A11" s="484" t="s">
        <v>586</v>
      </c>
      <c r="B11" s="484" t="s">
        <v>750</v>
      </c>
      <c r="C11" s="484" t="s">
        <v>751</v>
      </c>
      <c r="D11" s="475" t="s">
        <v>752</v>
      </c>
      <c r="E11" s="20"/>
      <c r="F11" s="20"/>
      <c r="G11" s="20"/>
      <c r="H11" s="20"/>
      <c r="J11" s="488"/>
      <c r="K11" s="489"/>
    </row>
    <row r="12" s="220" customFormat="1" spans="1:11">
      <c r="A12" s="479" t="s">
        <v>753</v>
      </c>
      <c r="B12" s="479" t="s">
        <v>754</v>
      </c>
      <c r="C12" s="479" t="s">
        <v>755</v>
      </c>
      <c r="D12" s="66"/>
      <c r="E12" s="20"/>
      <c r="F12" s="20"/>
      <c r="G12" s="20"/>
      <c r="H12" s="20"/>
      <c r="J12" s="488"/>
      <c r="K12" s="489"/>
    </row>
    <row r="13" s="220" customFormat="1" spans="1:11">
      <c r="A13" s="477" t="s">
        <v>756</v>
      </c>
      <c r="B13" s="477"/>
      <c r="C13" s="477"/>
      <c r="D13" s="66"/>
      <c r="E13" s="20"/>
      <c r="F13" s="20"/>
      <c r="G13" s="20"/>
      <c r="H13" s="20"/>
      <c r="J13" s="488"/>
      <c r="K13" s="489"/>
    </row>
    <row r="14" s="220" customFormat="1" spans="1:11">
      <c r="A14" s="479" t="s">
        <v>310</v>
      </c>
      <c r="B14" s="479" t="s">
        <v>757</v>
      </c>
      <c r="C14" s="479" t="s">
        <v>758</v>
      </c>
      <c r="D14" s="66"/>
      <c r="E14" s="20"/>
      <c r="F14" s="20"/>
      <c r="G14" s="20"/>
      <c r="H14" s="20"/>
      <c r="J14" s="488"/>
      <c r="K14" s="489"/>
    </row>
    <row r="15" s="220" customFormat="1" spans="1:11">
      <c r="A15" s="477" t="s">
        <v>759</v>
      </c>
      <c r="B15" s="477"/>
      <c r="C15" s="477"/>
      <c r="D15" s="66"/>
      <c r="E15" s="20"/>
      <c r="F15" s="20"/>
      <c r="G15" s="20"/>
      <c r="H15" s="20"/>
      <c r="J15" s="488"/>
      <c r="K15" s="489"/>
    </row>
    <row r="16" s="220" customFormat="1" spans="1:11">
      <c r="A16" s="479" t="s">
        <v>760</v>
      </c>
      <c r="B16" s="479" t="s">
        <v>761</v>
      </c>
      <c r="C16" s="479" t="s">
        <v>762</v>
      </c>
      <c r="D16" s="66"/>
      <c r="E16" s="20"/>
      <c r="F16" s="20"/>
      <c r="G16" s="20"/>
      <c r="H16" s="20"/>
      <c r="J16" s="488"/>
      <c r="K16" s="489"/>
    </row>
    <row r="17" s="220" customFormat="1" spans="1:11">
      <c r="A17" s="479" t="s">
        <v>763</v>
      </c>
      <c r="B17" s="479" t="s">
        <v>764</v>
      </c>
      <c r="C17" s="479" t="s">
        <v>765</v>
      </c>
      <c r="D17" s="66"/>
      <c r="E17" s="20"/>
      <c r="F17" s="20"/>
      <c r="G17" s="20"/>
      <c r="H17" s="20"/>
      <c r="I17" s="20"/>
      <c r="J17" s="488"/>
      <c r="K17" s="489"/>
    </row>
    <row r="18" s="220" customFormat="1" spans="1:11">
      <c r="A18" s="477" t="s">
        <v>766</v>
      </c>
      <c r="B18" s="477"/>
      <c r="C18" s="477"/>
      <c r="D18" s="66"/>
      <c r="E18" s="20"/>
      <c r="F18" s="20"/>
      <c r="G18" s="20"/>
      <c r="H18" s="20"/>
      <c r="J18" s="488"/>
      <c r="K18" s="489"/>
    </row>
    <row r="19" s="220" customFormat="1" spans="1:11">
      <c r="A19" s="479" t="s">
        <v>588</v>
      </c>
      <c r="B19" s="479" t="s">
        <v>767</v>
      </c>
      <c r="C19" s="479" t="s">
        <v>768</v>
      </c>
      <c r="D19" s="66"/>
      <c r="E19" s="20"/>
      <c r="F19" s="20"/>
      <c r="G19" s="20"/>
      <c r="H19" s="20"/>
      <c r="J19" s="488"/>
      <c r="K19" s="489"/>
    </row>
    <row r="20" s="220" customFormat="1" spans="1:11">
      <c r="A20" s="479" t="s">
        <v>584</v>
      </c>
      <c r="B20" s="479" t="s">
        <v>769</v>
      </c>
      <c r="C20" s="479" t="s">
        <v>770</v>
      </c>
      <c r="D20" s="66"/>
      <c r="E20" s="20"/>
      <c r="F20" s="20"/>
      <c r="G20" s="20"/>
      <c r="H20" s="20"/>
      <c r="J20" s="488"/>
      <c r="K20" s="489"/>
    </row>
    <row r="21" s="220" customFormat="1" spans="1:11">
      <c r="A21" s="479" t="s">
        <v>585</v>
      </c>
      <c r="B21" s="479" t="s">
        <v>771</v>
      </c>
      <c r="C21" s="479" t="s">
        <v>772</v>
      </c>
      <c r="D21" s="66"/>
      <c r="E21" s="20"/>
      <c r="F21" s="20"/>
      <c r="G21" s="20"/>
      <c r="H21" s="20"/>
      <c r="J21" s="488"/>
      <c r="K21" s="490"/>
    </row>
    <row r="22" s="220" customFormat="1" spans="1:11">
      <c r="A22" s="479" t="s">
        <v>589</v>
      </c>
      <c r="B22" s="479" t="s">
        <v>773</v>
      </c>
      <c r="C22" s="479" t="s">
        <v>774</v>
      </c>
      <c r="D22" s="66"/>
      <c r="E22" s="20"/>
      <c r="F22" s="20"/>
      <c r="G22" s="20"/>
      <c r="H22" s="20"/>
      <c r="J22" s="488"/>
      <c r="K22" s="489"/>
    </row>
    <row r="23" s="220" customFormat="1" spans="1:11">
      <c r="A23" s="477" t="s">
        <v>775</v>
      </c>
      <c r="B23" s="477"/>
      <c r="C23" s="477"/>
      <c r="D23" s="66"/>
      <c r="E23" s="20"/>
      <c r="F23" s="20"/>
      <c r="G23" s="20"/>
      <c r="H23" s="20"/>
      <c r="J23" s="488"/>
      <c r="K23" s="489"/>
    </row>
    <row r="24" s="220" customFormat="1" spans="1:11">
      <c r="A24" s="479" t="s">
        <v>641</v>
      </c>
      <c r="B24" s="479" t="s">
        <v>776</v>
      </c>
      <c r="C24" s="479" t="s">
        <v>777</v>
      </c>
      <c r="D24" s="66"/>
      <c r="E24" s="20"/>
      <c r="F24" s="20"/>
      <c r="G24" s="20"/>
      <c r="H24" s="20"/>
      <c r="J24" s="488"/>
      <c r="K24" s="489"/>
    </row>
    <row r="25" s="220" customFormat="1" spans="1:11">
      <c r="A25" s="479" t="s">
        <v>778</v>
      </c>
      <c r="B25" s="479" t="s">
        <v>779</v>
      </c>
      <c r="C25" s="479" t="s">
        <v>780</v>
      </c>
      <c r="D25" s="66"/>
      <c r="E25" s="20"/>
      <c r="F25" s="20"/>
      <c r="G25" s="20"/>
      <c r="H25" s="20"/>
      <c r="J25" s="488"/>
      <c r="K25" s="489"/>
    </row>
    <row r="26" s="220" customFormat="1" spans="1:11">
      <c r="A26" s="479" t="s">
        <v>781</v>
      </c>
      <c r="B26" s="479" t="s">
        <v>782</v>
      </c>
      <c r="C26" s="479" t="s">
        <v>783</v>
      </c>
      <c r="D26" s="66"/>
      <c r="E26" s="20"/>
      <c r="F26" s="20"/>
      <c r="G26" s="20"/>
      <c r="H26" s="20"/>
      <c r="J26" s="488"/>
      <c r="K26" s="489"/>
    </row>
    <row r="27" s="220" customFormat="1" spans="1:11">
      <c r="A27" s="479" t="s">
        <v>645</v>
      </c>
      <c r="B27" s="479" t="s">
        <v>784</v>
      </c>
      <c r="C27" s="479" t="s">
        <v>785</v>
      </c>
      <c r="D27" s="66"/>
      <c r="E27" s="20"/>
      <c r="F27" s="20"/>
      <c r="G27" s="20"/>
      <c r="H27" s="20"/>
      <c r="J27" s="491"/>
      <c r="K27" s="491"/>
    </row>
    <row r="28" s="220" customFormat="1" spans="1:11">
      <c r="A28" s="479" t="s">
        <v>786</v>
      </c>
      <c r="B28" s="479" t="s">
        <v>787</v>
      </c>
      <c r="C28" s="479" t="s">
        <v>788</v>
      </c>
      <c r="D28" s="66"/>
      <c r="E28" s="20"/>
      <c r="F28" s="20"/>
      <c r="G28" s="20"/>
      <c r="H28" s="20"/>
      <c r="J28" s="20"/>
      <c r="K28" s="20"/>
    </row>
    <row r="29" s="220" customFormat="1" spans="1:11">
      <c r="A29" s="479" t="s">
        <v>789</v>
      </c>
      <c r="B29" s="479" t="s">
        <v>790</v>
      </c>
      <c r="C29" s="479" t="s">
        <v>791</v>
      </c>
      <c r="D29" s="66"/>
      <c r="E29" s="20"/>
      <c r="F29" s="20"/>
      <c r="G29" s="20"/>
      <c r="H29" s="20"/>
      <c r="J29" s="20"/>
      <c r="K29" s="20"/>
    </row>
    <row r="30" s="220" customFormat="1" spans="1:8">
      <c r="A30" s="484" t="s">
        <v>647</v>
      </c>
      <c r="B30" s="484" t="s">
        <v>792</v>
      </c>
      <c r="C30" s="484" t="s">
        <v>793</v>
      </c>
      <c r="D30" s="475" t="s">
        <v>794</v>
      </c>
      <c r="E30" s="20"/>
      <c r="F30" s="20"/>
      <c r="G30" s="20"/>
      <c r="H30" s="20"/>
    </row>
    <row r="31" s="220" customFormat="1" spans="1:8">
      <c r="A31" s="479" t="s">
        <v>648</v>
      </c>
      <c r="B31" s="479" t="s">
        <v>795</v>
      </c>
      <c r="C31" s="479" t="s">
        <v>796</v>
      </c>
      <c r="D31" s="66"/>
      <c r="E31" s="20"/>
      <c r="F31" s="20"/>
      <c r="G31" s="20"/>
      <c r="H31" s="20"/>
    </row>
    <row r="32" s="220" customFormat="1" spans="1:8">
      <c r="A32" s="479" t="s">
        <v>797</v>
      </c>
      <c r="B32" s="479" t="s">
        <v>798</v>
      </c>
      <c r="C32" s="479" t="s">
        <v>799</v>
      </c>
      <c r="D32" s="66"/>
      <c r="E32" s="20"/>
      <c r="F32" s="20"/>
      <c r="G32" s="20"/>
      <c r="H32" s="20"/>
    </row>
    <row r="33" s="220" customFormat="1" spans="1:8">
      <c r="A33" s="479" t="s">
        <v>800</v>
      </c>
      <c r="B33" s="479" t="s">
        <v>801</v>
      </c>
      <c r="C33" s="479" t="s">
        <v>802</v>
      </c>
      <c r="D33" s="66"/>
      <c r="E33" s="20"/>
      <c r="F33" s="20"/>
      <c r="G33" s="20"/>
      <c r="H33" s="20"/>
    </row>
    <row r="34" s="220" customFormat="1" spans="1:8">
      <c r="A34" s="484" t="s">
        <v>803</v>
      </c>
      <c r="B34" s="484" t="s">
        <v>804</v>
      </c>
      <c r="C34" s="484" t="s">
        <v>805</v>
      </c>
      <c r="D34" s="475" t="s">
        <v>752</v>
      </c>
      <c r="E34" s="20"/>
      <c r="F34" s="20"/>
      <c r="G34" s="20"/>
      <c r="H34" s="20"/>
    </row>
    <row r="35" s="220" customFormat="1" spans="1:8">
      <c r="A35" s="479" t="s">
        <v>806</v>
      </c>
      <c r="B35" s="479" t="s">
        <v>807</v>
      </c>
      <c r="C35" s="479" t="s">
        <v>808</v>
      </c>
      <c r="D35" s="66"/>
      <c r="E35" s="20"/>
      <c r="F35" s="20"/>
      <c r="G35" s="20"/>
      <c r="H35" s="20"/>
    </row>
    <row r="36" s="220" customFormat="1" spans="1:8">
      <c r="A36" s="479" t="s">
        <v>656</v>
      </c>
      <c r="B36" s="479" t="s">
        <v>809</v>
      </c>
      <c r="C36" s="479" t="s">
        <v>810</v>
      </c>
      <c r="D36" s="66"/>
      <c r="E36" s="20"/>
      <c r="F36" s="20"/>
      <c r="G36" s="20"/>
      <c r="H36" s="20"/>
    </row>
    <row r="37" s="220" customFormat="1" spans="1:8">
      <c r="A37" s="479" t="s">
        <v>657</v>
      </c>
      <c r="B37" s="479" t="s">
        <v>811</v>
      </c>
      <c r="C37" s="479" t="s">
        <v>812</v>
      </c>
      <c r="D37" s="66"/>
      <c r="E37" s="20"/>
      <c r="F37" s="20"/>
      <c r="G37" s="20"/>
      <c r="H37" s="20"/>
    </row>
    <row r="38" s="220" customFormat="1" spans="1:8">
      <c r="A38" s="479" t="s">
        <v>813</v>
      </c>
      <c r="B38" s="479" t="s">
        <v>814</v>
      </c>
      <c r="C38" s="479" t="s">
        <v>815</v>
      </c>
      <c r="D38" s="66"/>
      <c r="E38" s="20"/>
      <c r="F38" s="20"/>
      <c r="G38" s="20"/>
      <c r="H38" s="20"/>
    </row>
    <row r="39" s="220" customFormat="1" spans="1:8">
      <c r="A39" s="479" t="s">
        <v>660</v>
      </c>
      <c r="B39" s="479" t="s">
        <v>816</v>
      </c>
      <c r="C39" s="479" t="s">
        <v>817</v>
      </c>
      <c r="D39" s="66"/>
      <c r="E39" s="20"/>
      <c r="F39" s="20"/>
      <c r="G39" s="20"/>
      <c r="H39" s="20"/>
    </row>
    <row r="40" s="220" customFormat="1" spans="1:8">
      <c r="A40" s="479" t="s">
        <v>818</v>
      </c>
      <c r="B40" s="479" t="s">
        <v>819</v>
      </c>
      <c r="C40" s="479" t="s">
        <v>820</v>
      </c>
      <c r="D40" s="66"/>
      <c r="E40" s="20"/>
      <c r="F40" s="20"/>
      <c r="G40" s="20"/>
      <c r="H40" s="20"/>
    </row>
    <row r="41" s="220" customFormat="1" spans="1:8">
      <c r="A41" s="479" t="s">
        <v>821</v>
      </c>
      <c r="B41" s="479" t="s">
        <v>822</v>
      </c>
      <c r="C41" s="479" t="s">
        <v>823</v>
      </c>
      <c r="D41" s="66"/>
      <c r="E41" s="20"/>
      <c r="F41" s="20"/>
      <c r="G41" s="20"/>
      <c r="H41" s="20"/>
    </row>
    <row r="42" s="220" customFormat="1" spans="1:8">
      <c r="A42" s="479" t="s">
        <v>824</v>
      </c>
      <c r="B42" s="479" t="s">
        <v>825</v>
      </c>
      <c r="C42" s="479" t="s">
        <v>826</v>
      </c>
      <c r="D42" s="66"/>
      <c r="E42" s="20"/>
      <c r="F42" s="20"/>
      <c r="G42" s="20"/>
      <c r="H42" s="20"/>
    </row>
    <row r="43" s="220" customFormat="1" spans="1:8">
      <c r="A43" s="479" t="s">
        <v>665</v>
      </c>
      <c r="B43" s="479" t="s">
        <v>827</v>
      </c>
      <c r="C43" s="479" t="s">
        <v>828</v>
      </c>
      <c r="D43" s="66"/>
      <c r="E43" s="20"/>
      <c r="F43" s="20"/>
      <c r="G43" s="20"/>
      <c r="H43" s="20"/>
    </row>
    <row r="44" s="220" customFormat="1" spans="1:8">
      <c r="A44" s="477" t="s">
        <v>829</v>
      </c>
      <c r="B44" s="477"/>
      <c r="C44" s="477"/>
      <c r="D44" s="66"/>
      <c r="E44" s="20"/>
      <c r="F44" s="20"/>
      <c r="G44" s="20"/>
      <c r="H44" s="20"/>
    </row>
    <row r="45" s="220" customFormat="1" spans="1:8">
      <c r="A45" s="479" t="s">
        <v>636</v>
      </c>
      <c r="B45" s="479" t="s">
        <v>830</v>
      </c>
      <c r="C45" s="479" t="s">
        <v>831</v>
      </c>
      <c r="D45" s="66"/>
      <c r="E45" s="20"/>
      <c r="F45" s="20"/>
      <c r="G45" s="20"/>
      <c r="H45" s="20"/>
    </row>
    <row r="46" s="220" customFormat="1" spans="1:8">
      <c r="A46" s="479" t="s">
        <v>565</v>
      </c>
      <c r="B46" s="479" t="s">
        <v>832</v>
      </c>
      <c r="C46" s="479" t="s">
        <v>833</v>
      </c>
      <c r="D46" s="66"/>
      <c r="E46" s="20"/>
      <c r="F46" s="20"/>
      <c r="G46" s="20"/>
      <c r="H46" s="20"/>
    </row>
    <row r="47" s="220" customFormat="1" spans="1:8">
      <c r="A47" s="477" t="s">
        <v>834</v>
      </c>
      <c r="B47" s="477"/>
      <c r="C47" s="477"/>
      <c r="D47" s="66"/>
      <c r="E47" s="20"/>
      <c r="F47" s="20"/>
      <c r="G47" s="20"/>
      <c r="H47" s="20"/>
    </row>
    <row r="48" s="220" customFormat="1" spans="1:8">
      <c r="A48" s="479" t="s">
        <v>642</v>
      </c>
      <c r="B48" s="479" t="s">
        <v>835</v>
      </c>
      <c r="C48" s="479" t="s">
        <v>836</v>
      </c>
      <c r="D48" s="66"/>
      <c r="E48" s="20"/>
      <c r="F48" s="20"/>
      <c r="G48" s="20"/>
      <c r="H48" s="20"/>
    </row>
    <row r="49" s="220" customFormat="1" spans="1:8">
      <c r="A49" s="477" t="s">
        <v>837</v>
      </c>
      <c r="B49" s="477"/>
      <c r="C49" s="477"/>
      <c r="D49" s="66"/>
      <c r="E49" s="20"/>
      <c r="F49" s="20"/>
      <c r="G49" s="20"/>
      <c r="H49" s="20"/>
    </row>
    <row r="50" s="220" customFormat="1" spans="1:8">
      <c r="A50" s="479" t="s">
        <v>598</v>
      </c>
      <c r="B50" s="479" t="s">
        <v>838</v>
      </c>
      <c r="C50" s="479" t="s">
        <v>839</v>
      </c>
      <c r="D50" s="66"/>
      <c r="E50" s="20"/>
      <c r="F50" s="20"/>
      <c r="G50" s="20"/>
      <c r="H50" s="20"/>
    </row>
    <row r="51" s="220" customFormat="1" spans="1:8">
      <c r="A51" s="477" t="s">
        <v>840</v>
      </c>
      <c r="B51" s="477"/>
      <c r="C51" s="477"/>
      <c r="D51" s="66"/>
      <c r="E51" s="20"/>
      <c r="F51" s="20"/>
      <c r="G51" s="20"/>
      <c r="H51" s="20"/>
    </row>
    <row r="52" s="220" customFormat="1" spans="1:8">
      <c r="A52" s="479" t="s">
        <v>599</v>
      </c>
      <c r="B52" s="479" t="s">
        <v>841</v>
      </c>
      <c r="C52" s="479" t="s">
        <v>842</v>
      </c>
      <c r="D52" s="66"/>
      <c r="E52" s="20"/>
      <c r="F52" s="20"/>
      <c r="G52" s="20"/>
      <c r="H52" s="20"/>
    </row>
    <row r="53" s="220" customFormat="1" spans="1:8">
      <c r="A53" s="477" t="s">
        <v>843</v>
      </c>
      <c r="B53" s="477"/>
      <c r="C53" s="477"/>
      <c r="D53" s="66"/>
      <c r="E53" s="20"/>
      <c r="F53" s="20"/>
      <c r="G53" s="20"/>
      <c r="H53" s="20"/>
    </row>
    <row r="54" s="220" customFormat="1" spans="1:8">
      <c r="A54" s="479" t="s">
        <v>844</v>
      </c>
      <c r="B54" s="479" t="s">
        <v>845</v>
      </c>
      <c r="C54" s="479" t="s">
        <v>846</v>
      </c>
      <c r="D54" s="66"/>
      <c r="E54" s="20"/>
      <c r="F54" s="20"/>
      <c r="G54" s="20"/>
      <c r="H54" s="20"/>
    </row>
    <row r="55" s="220" customFormat="1" spans="1:8">
      <c r="A55" s="479" t="s">
        <v>847</v>
      </c>
      <c r="B55" s="479" t="s">
        <v>848</v>
      </c>
      <c r="C55" s="479" t="s">
        <v>849</v>
      </c>
      <c r="D55" s="66"/>
      <c r="E55" s="20"/>
      <c r="F55" s="20"/>
      <c r="G55" s="20"/>
      <c r="H55" s="20"/>
    </row>
    <row r="56" s="220" customFormat="1" spans="1:8">
      <c r="A56" s="479" t="s">
        <v>610</v>
      </c>
      <c r="B56" s="479" t="s">
        <v>850</v>
      </c>
      <c r="C56" s="479" t="s">
        <v>851</v>
      </c>
      <c r="D56" s="66"/>
      <c r="E56" s="20"/>
      <c r="F56" s="20"/>
      <c r="G56" s="20"/>
      <c r="H56" s="20"/>
    </row>
    <row r="57" s="220" customFormat="1" spans="1:8">
      <c r="A57" s="479" t="s">
        <v>852</v>
      </c>
      <c r="B57" s="479" t="s">
        <v>853</v>
      </c>
      <c r="C57" s="479" t="s">
        <v>854</v>
      </c>
      <c r="D57" s="66"/>
      <c r="E57" s="20"/>
      <c r="F57" s="20"/>
      <c r="G57" s="20"/>
      <c r="H57" s="20"/>
    </row>
    <row r="58" s="220" customFormat="1" spans="1:8">
      <c r="A58" s="479" t="s">
        <v>614</v>
      </c>
      <c r="B58" s="479" t="s">
        <v>855</v>
      </c>
      <c r="C58" s="479" t="s">
        <v>856</v>
      </c>
      <c r="D58" s="66"/>
      <c r="E58" s="20"/>
      <c r="F58" s="20"/>
      <c r="G58" s="20"/>
      <c r="H58" s="20"/>
    </row>
    <row r="59" s="220" customFormat="1" spans="1:8">
      <c r="A59" s="479" t="s">
        <v>857</v>
      </c>
      <c r="B59" s="479" t="s">
        <v>858</v>
      </c>
      <c r="C59" s="479" t="s">
        <v>859</v>
      </c>
      <c r="D59" s="66"/>
      <c r="E59" s="20"/>
      <c r="F59" s="20"/>
      <c r="G59" s="20"/>
      <c r="H59" s="20"/>
    </row>
    <row r="60" s="220" customFormat="1" spans="1:8">
      <c r="A60" s="479" t="s">
        <v>623</v>
      </c>
      <c r="B60" s="479" t="s">
        <v>860</v>
      </c>
      <c r="C60" s="479" t="s">
        <v>861</v>
      </c>
      <c r="D60" s="66"/>
      <c r="E60" s="20"/>
      <c r="F60" s="20"/>
      <c r="G60" s="20"/>
      <c r="H60" s="20"/>
    </row>
    <row r="61" s="220" customFormat="1" spans="1:8">
      <c r="A61" s="479" t="s">
        <v>862</v>
      </c>
      <c r="B61" s="479" t="s">
        <v>863</v>
      </c>
      <c r="C61" s="479" t="s">
        <v>864</v>
      </c>
      <c r="D61" s="66"/>
      <c r="E61" s="20"/>
      <c r="F61" s="20"/>
      <c r="G61" s="20"/>
      <c r="H61" s="20"/>
    </row>
    <row r="62" s="220" customFormat="1" spans="1:8">
      <c r="A62" s="485" t="s">
        <v>637</v>
      </c>
      <c r="B62" s="485" t="s">
        <v>865</v>
      </c>
      <c r="C62" s="485" t="s">
        <v>866</v>
      </c>
      <c r="D62" s="486"/>
      <c r="E62" s="487"/>
      <c r="F62" s="20"/>
      <c r="G62" s="20"/>
      <c r="H62" s="20"/>
    </row>
    <row r="63" s="220" customFormat="1" spans="1:8">
      <c r="A63" s="479" t="s">
        <v>867</v>
      </c>
      <c r="B63" s="479" t="s">
        <v>868</v>
      </c>
      <c r="C63" s="479" t="s">
        <v>869</v>
      </c>
      <c r="D63" s="66"/>
      <c r="E63" s="20"/>
      <c r="F63" s="20"/>
      <c r="G63" s="20"/>
      <c r="H63" s="20"/>
    </row>
    <row r="64" s="220" customFormat="1" spans="1:8">
      <c r="A64" s="477" t="s">
        <v>870</v>
      </c>
      <c r="B64" s="477"/>
      <c r="C64" s="477"/>
      <c r="D64" s="66"/>
      <c r="E64" s="20"/>
      <c r="F64" s="20"/>
      <c r="G64" s="20"/>
      <c r="H64" s="20"/>
    </row>
    <row r="65" s="220" customFormat="1" spans="1:8">
      <c r="A65" s="479" t="s">
        <v>602</v>
      </c>
      <c r="B65" s="479" t="s">
        <v>871</v>
      </c>
      <c r="C65" s="479" t="s">
        <v>872</v>
      </c>
      <c r="D65" s="66"/>
      <c r="E65" s="20"/>
      <c r="F65" s="20"/>
      <c r="G65" s="20"/>
      <c r="H65" s="20"/>
    </row>
    <row r="66" s="220" customFormat="1" spans="1:8">
      <c r="A66" s="479" t="s">
        <v>605</v>
      </c>
      <c r="B66" s="479" t="s">
        <v>873</v>
      </c>
      <c r="C66" s="479" t="s">
        <v>874</v>
      </c>
      <c r="D66" s="66"/>
      <c r="E66" s="20"/>
      <c r="F66" s="20"/>
      <c r="G66" s="20"/>
      <c r="H66" s="20"/>
    </row>
    <row r="67" s="220" customFormat="1" spans="1:8">
      <c r="A67" s="479" t="s">
        <v>609</v>
      </c>
      <c r="B67" s="479" t="s">
        <v>875</v>
      </c>
      <c r="C67" s="479" t="s">
        <v>876</v>
      </c>
      <c r="D67" s="66"/>
      <c r="E67" s="20"/>
      <c r="F67" s="20"/>
      <c r="G67" s="20"/>
      <c r="H67" s="20"/>
    </row>
    <row r="68" s="220" customFormat="1" spans="1:8">
      <c r="A68" s="479" t="s">
        <v>612</v>
      </c>
      <c r="B68" s="479" t="s">
        <v>877</v>
      </c>
      <c r="C68" s="479" t="s">
        <v>878</v>
      </c>
      <c r="D68" s="66"/>
      <c r="E68" s="20"/>
      <c r="F68" s="20"/>
      <c r="G68" s="20"/>
      <c r="H68" s="20"/>
    </row>
    <row r="69" s="220" customFormat="1" spans="1:8">
      <c r="A69" s="479" t="s">
        <v>613</v>
      </c>
      <c r="B69" s="479" t="s">
        <v>879</v>
      </c>
      <c r="C69" s="479" t="s">
        <v>880</v>
      </c>
      <c r="D69" s="66"/>
      <c r="E69" s="20"/>
      <c r="F69" s="20"/>
      <c r="G69" s="20"/>
      <c r="H69" s="20"/>
    </row>
    <row r="70" s="220" customFormat="1" spans="1:8">
      <c r="A70" s="479" t="s">
        <v>619</v>
      </c>
      <c r="B70" s="479" t="s">
        <v>881</v>
      </c>
      <c r="C70" s="479" t="s">
        <v>882</v>
      </c>
      <c r="D70" s="66"/>
      <c r="E70" s="20"/>
      <c r="F70" s="20"/>
      <c r="G70" s="20"/>
      <c r="H70" s="20"/>
    </row>
    <row r="71" s="220" customFormat="1" spans="1:8">
      <c r="A71" s="479" t="s">
        <v>883</v>
      </c>
      <c r="B71" s="479" t="s">
        <v>884</v>
      </c>
      <c r="C71" s="479" t="s">
        <v>885</v>
      </c>
      <c r="D71" s="66"/>
      <c r="E71" s="20"/>
      <c r="F71" s="20"/>
      <c r="G71" s="20"/>
      <c r="H71" s="20"/>
    </row>
    <row r="72" s="220" customFormat="1" spans="1:8">
      <c r="A72" s="479" t="s">
        <v>886</v>
      </c>
      <c r="B72" s="479" t="s">
        <v>887</v>
      </c>
      <c r="C72" s="479" t="s">
        <v>888</v>
      </c>
      <c r="D72" s="66"/>
      <c r="E72" s="20"/>
      <c r="F72" s="20"/>
      <c r="G72" s="20"/>
      <c r="H72" s="20"/>
    </row>
    <row r="73" s="220" customFormat="1" spans="1:8">
      <c r="A73" s="479" t="s">
        <v>626</v>
      </c>
      <c r="B73" s="479" t="s">
        <v>889</v>
      </c>
      <c r="C73" s="479" t="s">
        <v>890</v>
      </c>
      <c r="D73" s="66"/>
      <c r="E73" s="20"/>
      <c r="F73" s="20"/>
      <c r="G73" s="20"/>
      <c r="H73" s="20"/>
    </row>
    <row r="74" s="220" customFormat="1" spans="1:8">
      <c r="A74" s="479" t="s">
        <v>891</v>
      </c>
      <c r="B74" s="479" t="s">
        <v>892</v>
      </c>
      <c r="C74" s="479" t="s">
        <v>893</v>
      </c>
      <c r="D74" s="66"/>
      <c r="E74" s="20"/>
      <c r="F74" s="20"/>
      <c r="G74" s="20"/>
      <c r="H74" s="20"/>
    </row>
    <row r="75" s="220" customFormat="1" spans="1:8">
      <c r="A75" s="479" t="s">
        <v>894</v>
      </c>
      <c r="B75" s="479" t="s">
        <v>895</v>
      </c>
      <c r="C75" s="479" t="s">
        <v>896</v>
      </c>
      <c r="D75" s="66"/>
      <c r="E75" s="20"/>
      <c r="F75" s="20"/>
      <c r="G75" s="20"/>
      <c r="H75" s="20"/>
    </row>
    <row r="76" s="220" customFormat="1" spans="1:8">
      <c r="A76" s="479" t="s">
        <v>897</v>
      </c>
      <c r="B76" s="479" t="s">
        <v>898</v>
      </c>
      <c r="C76" s="479" t="s">
        <v>899</v>
      </c>
      <c r="D76" s="66"/>
      <c r="E76" s="20"/>
      <c r="F76" s="20"/>
      <c r="G76" s="20"/>
      <c r="H76" s="20"/>
    </row>
    <row r="77" s="220" customFormat="1" spans="1:8">
      <c r="A77" s="479" t="s">
        <v>638</v>
      </c>
      <c r="B77" s="479" t="s">
        <v>900</v>
      </c>
      <c r="C77" s="479" t="s">
        <v>901</v>
      </c>
      <c r="D77" s="66"/>
      <c r="E77" s="20"/>
      <c r="F77" s="20"/>
      <c r="G77" s="20"/>
      <c r="H77" s="20"/>
    </row>
    <row r="78" s="220" customFormat="1" spans="1:8">
      <c r="A78" s="477" t="s">
        <v>902</v>
      </c>
      <c r="B78" s="477"/>
      <c r="C78" s="477"/>
      <c r="D78" s="66"/>
      <c r="E78" s="20"/>
      <c r="F78" s="20"/>
      <c r="G78" s="20"/>
      <c r="H78" s="20"/>
    </row>
    <row r="79" s="220" customFormat="1" spans="1:8">
      <c r="A79" s="479" t="s">
        <v>603</v>
      </c>
      <c r="B79" s="479" t="s">
        <v>903</v>
      </c>
      <c r="C79" s="479" t="s">
        <v>904</v>
      </c>
      <c r="D79" s="66"/>
      <c r="E79" s="20"/>
      <c r="F79" s="20"/>
      <c r="G79" s="20"/>
      <c r="H79" s="20"/>
    </row>
    <row r="80" s="220" customFormat="1" spans="1:8">
      <c r="A80" s="479" t="s">
        <v>606</v>
      </c>
      <c r="B80" s="479" t="s">
        <v>905</v>
      </c>
      <c r="C80" s="479" t="s">
        <v>906</v>
      </c>
      <c r="D80" s="66"/>
      <c r="E80" s="20"/>
      <c r="F80" s="20"/>
      <c r="G80" s="20"/>
      <c r="H80" s="20"/>
    </row>
    <row r="81" s="220" customFormat="1" spans="1:8">
      <c r="A81" s="479" t="s">
        <v>907</v>
      </c>
      <c r="B81" s="479" t="s">
        <v>908</v>
      </c>
      <c r="C81" s="479" t="s">
        <v>909</v>
      </c>
      <c r="D81" s="66"/>
      <c r="E81" s="20"/>
      <c r="F81" s="20"/>
      <c r="G81" s="20"/>
      <c r="H81" s="20"/>
    </row>
    <row r="82" s="220" customFormat="1" spans="1:8">
      <c r="A82" s="479" t="s">
        <v>910</v>
      </c>
      <c r="B82" s="479" t="s">
        <v>911</v>
      </c>
      <c r="C82" s="479" t="s">
        <v>912</v>
      </c>
      <c r="D82" s="66"/>
      <c r="E82" s="20"/>
      <c r="F82" s="20"/>
      <c r="G82" s="20"/>
      <c r="H82" s="20"/>
    </row>
    <row r="83" s="220" customFormat="1" spans="1:8">
      <c r="A83" s="479" t="s">
        <v>913</v>
      </c>
      <c r="B83" s="479" t="s">
        <v>914</v>
      </c>
      <c r="C83" s="479" t="s">
        <v>915</v>
      </c>
      <c r="D83" s="66"/>
      <c r="E83" s="20"/>
      <c r="F83" s="20"/>
      <c r="G83" s="20"/>
      <c r="H83" s="20"/>
    </row>
    <row r="84" s="220" customFormat="1" spans="1:8">
      <c r="A84" s="479" t="s">
        <v>916</v>
      </c>
      <c r="B84" s="479" t="s">
        <v>917</v>
      </c>
      <c r="C84" s="479" t="s">
        <v>918</v>
      </c>
      <c r="D84" s="66"/>
      <c r="E84" s="20"/>
      <c r="F84" s="20"/>
      <c r="G84" s="20"/>
      <c r="H84" s="20"/>
    </row>
    <row r="85" s="220" customFormat="1" spans="1:8">
      <c r="A85" s="479" t="s">
        <v>919</v>
      </c>
      <c r="B85" s="479" t="s">
        <v>920</v>
      </c>
      <c r="C85" s="479" t="s">
        <v>921</v>
      </c>
      <c r="D85" s="66"/>
      <c r="E85" s="20"/>
      <c r="F85" s="20"/>
      <c r="G85" s="20"/>
      <c r="H85" s="20"/>
    </row>
    <row r="86" s="220" customFormat="1" spans="1:8">
      <c r="A86" s="479" t="s">
        <v>631</v>
      </c>
      <c r="B86" s="479" t="s">
        <v>922</v>
      </c>
      <c r="C86" s="479" t="s">
        <v>923</v>
      </c>
      <c r="D86" s="66"/>
      <c r="E86" s="20"/>
      <c r="F86" s="20"/>
      <c r="G86" s="20"/>
      <c r="H86" s="20"/>
    </row>
    <row r="87" s="220" customFormat="1" spans="1:8">
      <c r="A87" s="477" t="s">
        <v>924</v>
      </c>
      <c r="B87" s="477"/>
      <c r="C87" s="477"/>
      <c r="D87" s="66"/>
      <c r="E87" s="20"/>
      <c r="F87" s="20"/>
      <c r="G87" s="20"/>
      <c r="H87" s="20"/>
    </row>
    <row r="88" s="220" customFormat="1" spans="1:8">
      <c r="A88" s="479" t="s">
        <v>925</v>
      </c>
      <c r="B88" s="479" t="s">
        <v>926</v>
      </c>
      <c r="C88" s="479" t="s">
        <v>927</v>
      </c>
      <c r="D88" s="66"/>
      <c r="E88" s="20"/>
      <c r="F88" s="20"/>
      <c r="G88" s="20"/>
      <c r="H88" s="20"/>
    </row>
    <row r="89" s="220" customFormat="1" spans="1:8">
      <c r="A89" s="479" t="s">
        <v>928</v>
      </c>
      <c r="B89" s="479" t="s">
        <v>929</v>
      </c>
      <c r="C89" s="479" t="s">
        <v>930</v>
      </c>
      <c r="D89" s="66"/>
      <c r="E89" s="20"/>
      <c r="F89" s="20"/>
      <c r="G89" s="20"/>
      <c r="H89" s="20"/>
    </row>
    <row r="90" s="220" customFormat="1" spans="1:8">
      <c r="A90" s="479" t="s">
        <v>931</v>
      </c>
      <c r="B90" s="479" t="s">
        <v>932</v>
      </c>
      <c r="C90" s="479" t="s">
        <v>933</v>
      </c>
      <c r="D90" s="66"/>
      <c r="E90" s="20"/>
      <c r="F90" s="20"/>
      <c r="G90" s="20"/>
      <c r="H90" s="20"/>
    </row>
    <row r="91" s="220" customFormat="1" spans="1:8">
      <c r="A91" s="479" t="s">
        <v>934</v>
      </c>
      <c r="B91" s="479" t="s">
        <v>935</v>
      </c>
      <c r="C91" s="479" t="s">
        <v>936</v>
      </c>
      <c r="D91" s="66"/>
      <c r="E91" s="20"/>
      <c r="F91" s="20"/>
      <c r="G91" s="20"/>
      <c r="H91" s="20"/>
    </row>
    <row r="92" s="220" customFormat="1" spans="1:8">
      <c r="A92" s="477" t="s">
        <v>937</v>
      </c>
      <c r="B92" s="477"/>
      <c r="C92" s="477"/>
      <c r="D92" s="66"/>
      <c r="E92" s="20"/>
      <c r="F92" s="20"/>
      <c r="G92" s="20"/>
      <c r="H92" s="20"/>
    </row>
    <row r="93" s="220" customFormat="1" spans="1:8">
      <c r="A93" s="479" t="s">
        <v>604</v>
      </c>
      <c r="B93" s="479" t="s">
        <v>938</v>
      </c>
      <c r="C93" s="479" t="s">
        <v>939</v>
      </c>
      <c r="D93" s="66"/>
      <c r="E93" s="20"/>
      <c r="F93" s="20"/>
      <c r="G93" s="20"/>
      <c r="H93" s="20"/>
    </row>
    <row r="94" s="220" customFormat="1" spans="1:8">
      <c r="A94" s="479" t="s">
        <v>940</v>
      </c>
      <c r="B94" s="479" t="s">
        <v>941</v>
      </c>
      <c r="C94" s="479" t="s">
        <v>942</v>
      </c>
      <c r="D94" s="66"/>
      <c r="E94" s="20"/>
      <c r="F94" s="20"/>
      <c r="G94" s="20"/>
      <c r="H94" s="20"/>
    </row>
    <row r="95" s="220" customFormat="1" spans="1:8">
      <c r="A95" s="479" t="s">
        <v>463</v>
      </c>
      <c r="B95" s="479" t="s">
        <v>943</v>
      </c>
      <c r="C95" s="479" t="s">
        <v>944</v>
      </c>
      <c r="D95" s="66"/>
      <c r="E95" s="20"/>
      <c r="F95" s="20"/>
      <c r="G95" s="20"/>
      <c r="H95" s="20"/>
    </row>
    <row r="96" s="220" customFormat="1" spans="1:8">
      <c r="A96" s="479" t="s">
        <v>945</v>
      </c>
      <c r="B96" s="479" t="s">
        <v>946</v>
      </c>
      <c r="C96" s="479" t="s">
        <v>947</v>
      </c>
      <c r="D96" s="66"/>
      <c r="E96" s="20"/>
      <c r="F96" s="20"/>
      <c r="G96" s="20"/>
      <c r="H96" s="20"/>
    </row>
    <row r="97" s="220" customFormat="1" spans="1:8">
      <c r="A97" s="479" t="s">
        <v>484</v>
      </c>
      <c r="B97" s="479" t="s">
        <v>948</v>
      </c>
      <c r="C97" s="479" t="s">
        <v>949</v>
      </c>
      <c r="D97" s="66"/>
      <c r="E97" s="20"/>
      <c r="F97" s="20"/>
      <c r="G97" s="20"/>
      <c r="H97" s="20"/>
    </row>
    <row r="98" s="220" customFormat="1" spans="1:8">
      <c r="A98" s="479" t="s">
        <v>639</v>
      </c>
      <c r="B98" s="479" t="s">
        <v>950</v>
      </c>
      <c r="C98" s="479" t="s">
        <v>951</v>
      </c>
      <c r="D98" s="66"/>
      <c r="E98" s="20"/>
      <c r="F98" s="20"/>
      <c r="G98" s="20"/>
      <c r="H98" s="20"/>
    </row>
    <row r="99" s="220" customFormat="1" spans="1:8">
      <c r="A99" s="477" t="s">
        <v>952</v>
      </c>
      <c r="B99" s="477"/>
      <c r="C99" s="477"/>
      <c r="D99" s="66"/>
      <c r="E99" s="20"/>
      <c r="F99" s="20"/>
      <c r="G99" s="20"/>
      <c r="H99" s="20"/>
    </row>
    <row r="100" s="220" customFormat="1" spans="1:8">
      <c r="A100" s="479" t="s">
        <v>427</v>
      </c>
      <c r="B100" s="479" t="s">
        <v>953</v>
      </c>
      <c r="C100" s="479" t="s">
        <v>954</v>
      </c>
      <c r="D100" s="66"/>
      <c r="E100" s="20"/>
      <c r="F100" s="20"/>
      <c r="G100" s="20"/>
      <c r="H100" s="20"/>
    </row>
    <row r="101" s="220" customFormat="1" spans="1:8">
      <c r="A101" s="479" t="s">
        <v>429</v>
      </c>
      <c r="B101" s="479" t="s">
        <v>955</v>
      </c>
      <c r="C101" s="479" t="s">
        <v>956</v>
      </c>
      <c r="D101" s="66"/>
      <c r="E101" s="20"/>
      <c r="F101" s="20"/>
      <c r="G101" s="20"/>
      <c r="H101" s="20"/>
    </row>
    <row r="102" s="220" customFormat="1" spans="1:8">
      <c r="A102" s="484" t="s">
        <v>433</v>
      </c>
      <c r="B102" s="484" t="s">
        <v>957</v>
      </c>
      <c r="C102" s="484" t="s">
        <v>958</v>
      </c>
      <c r="D102" s="475" t="s">
        <v>794</v>
      </c>
      <c r="E102" s="20"/>
      <c r="F102" s="20"/>
      <c r="G102" s="20"/>
      <c r="H102" s="20"/>
    </row>
    <row r="103" s="220" customFormat="1" spans="1:8">
      <c r="A103" s="484" t="s">
        <v>443</v>
      </c>
      <c r="B103" s="484" t="s">
        <v>959</v>
      </c>
      <c r="C103" s="484" t="s">
        <v>960</v>
      </c>
      <c r="D103" s="475" t="s">
        <v>794</v>
      </c>
      <c r="E103" s="20"/>
      <c r="F103" s="20"/>
      <c r="G103" s="20"/>
      <c r="H103" s="20"/>
    </row>
    <row r="104" s="220" customFormat="1" spans="1:8">
      <c r="A104" s="479" t="s">
        <v>961</v>
      </c>
      <c r="B104" s="479" t="s">
        <v>962</v>
      </c>
      <c r="C104" s="479" t="s">
        <v>963</v>
      </c>
      <c r="D104" s="66"/>
      <c r="E104" s="20"/>
      <c r="F104" s="20"/>
      <c r="G104" s="20"/>
      <c r="H104" s="20"/>
    </row>
    <row r="105" s="220" customFormat="1" spans="1:8">
      <c r="A105" s="484" t="s">
        <v>964</v>
      </c>
      <c r="B105" s="484" t="s">
        <v>965</v>
      </c>
      <c r="C105" s="484" t="s">
        <v>966</v>
      </c>
      <c r="D105" s="475" t="s">
        <v>794</v>
      </c>
      <c r="E105" s="20"/>
      <c r="F105" s="20"/>
      <c r="G105" s="20"/>
      <c r="H105" s="20"/>
    </row>
    <row r="106" s="220" customFormat="1" spans="1:8">
      <c r="A106" s="479" t="s">
        <v>465</v>
      </c>
      <c r="B106" s="479" t="s">
        <v>967</v>
      </c>
      <c r="C106" s="479" t="s">
        <v>968</v>
      </c>
      <c r="D106" s="66"/>
      <c r="E106" s="20"/>
      <c r="F106" s="20"/>
      <c r="G106" s="20"/>
      <c r="H106" s="20"/>
    </row>
    <row r="107" s="220" customFormat="1" spans="1:8">
      <c r="A107" s="479" t="s">
        <v>969</v>
      </c>
      <c r="B107" s="479" t="s">
        <v>970</v>
      </c>
      <c r="C107" s="479" t="s">
        <v>971</v>
      </c>
      <c r="D107" s="66"/>
      <c r="E107" s="20"/>
      <c r="F107" s="20"/>
      <c r="G107" s="20"/>
      <c r="H107" s="20"/>
    </row>
    <row r="108" s="220" customFormat="1" spans="1:8">
      <c r="A108" s="479" t="s">
        <v>476</v>
      </c>
      <c r="B108" s="479" t="s">
        <v>972</v>
      </c>
      <c r="C108" s="479" t="s">
        <v>973</v>
      </c>
      <c r="D108" s="66"/>
      <c r="E108" s="20"/>
      <c r="F108" s="20"/>
      <c r="G108" s="20"/>
      <c r="H108" s="20"/>
    </row>
    <row r="109" s="220" customFormat="1" spans="1:8">
      <c r="A109" s="479" t="s">
        <v>478</v>
      </c>
      <c r="B109" s="479" t="s">
        <v>974</v>
      </c>
      <c r="C109" s="479" t="s">
        <v>975</v>
      </c>
      <c r="D109" s="66"/>
      <c r="E109" s="20"/>
      <c r="F109" s="20"/>
      <c r="G109" s="20"/>
      <c r="H109" s="20"/>
    </row>
    <row r="110" s="220" customFormat="1" spans="1:8">
      <c r="A110" s="479" t="s">
        <v>481</v>
      </c>
      <c r="B110" s="479" t="s">
        <v>976</v>
      </c>
      <c r="C110" s="479" t="s">
        <v>306</v>
      </c>
      <c r="D110" s="66"/>
      <c r="E110" s="20"/>
      <c r="F110" s="20"/>
      <c r="G110" s="20"/>
      <c r="H110" s="20"/>
    </row>
    <row r="111" s="220" customFormat="1" spans="1:8">
      <c r="A111" s="479" t="s">
        <v>491</v>
      </c>
      <c r="B111" s="479" t="s">
        <v>977</v>
      </c>
      <c r="C111" s="479" t="s">
        <v>978</v>
      </c>
      <c r="D111" s="66"/>
      <c r="E111" s="20"/>
      <c r="F111" s="20"/>
      <c r="G111" s="20"/>
      <c r="H111" s="20"/>
    </row>
    <row r="112" s="220" customFormat="1" spans="1:8">
      <c r="A112" s="479" t="s">
        <v>979</v>
      </c>
      <c r="B112" s="479" t="s">
        <v>980</v>
      </c>
      <c r="C112" s="479" t="s">
        <v>981</v>
      </c>
      <c r="D112" s="66"/>
      <c r="E112" s="20"/>
      <c r="F112" s="20"/>
      <c r="G112" s="20"/>
      <c r="H112" s="20"/>
    </row>
    <row r="113" s="220" customFormat="1" spans="1:8">
      <c r="A113" s="479" t="s">
        <v>982</v>
      </c>
      <c r="B113" s="479" t="s">
        <v>983</v>
      </c>
      <c r="C113" s="479" t="s">
        <v>984</v>
      </c>
      <c r="D113" s="66"/>
      <c r="E113" s="20"/>
      <c r="F113" s="20"/>
      <c r="G113" s="20"/>
      <c r="H113" s="20"/>
    </row>
    <row r="114" s="220" customFormat="1" spans="1:8">
      <c r="A114" s="479" t="s">
        <v>985</v>
      </c>
      <c r="B114" s="479" t="s">
        <v>986</v>
      </c>
      <c r="C114" s="479" t="s">
        <v>987</v>
      </c>
      <c r="D114" s="66"/>
      <c r="E114" s="20"/>
      <c r="F114" s="20"/>
      <c r="G114" s="20"/>
      <c r="H114" s="20"/>
    </row>
    <row r="115" s="220" customFormat="1" spans="1:8">
      <c r="A115" s="479" t="s">
        <v>522</v>
      </c>
      <c r="B115" s="479" t="s">
        <v>988</v>
      </c>
      <c r="C115" s="479" t="s">
        <v>989</v>
      </c>
      <c r="D115" s="66"/>
      <c r="E115" s="20"/>
      <c r="F115" s="20"/>
      <c r="G115" s="20"/>
      <c r="H115" s="20"/>
    </row>
    <row r="116" s="220" customFormat="1" spans="1:8">
      <c r="A116" s="484" t="s">
        <v>990</v>
      </c>
      <c r="B116" s="484" t="s">
        <v>991</v>
      </c>
      <c r="C116" s="484" t="s">
        <v>992</v>
      </c>
      <c r="D116" s="475" t="s">
        <v>752</v>
      </c>
      <c r="E116" s="20"/>
      <c r="F116" s="20"/>
      <c r="G116" s="20"/>
      <c r="H116" s="20"/>
    </row>
    <row r="117" s="220" customFormat="1" spans="1:8">
      <c r="A117" s="492" t="s">
        <v>548</v>
      </c>
      <c r="B117" s="492" t="s">
        <v>993</v>
      </c>
      <c r="C117" s="492" t="s">
        <v>994</v>
      </c>
      <c r="D117" s="66"/>
      <c r="E117" s="20"/>
      <c r="F117" s="20"/>
      <c r="G117" s="20"/>
      <c r="H117" s="20"/>
    </row>
    <row r="118" s="220" customFormat="1" spans="1:8">
      <c r="A118" s="479" t="s">
        <v>995</v>
      </c>
      <c r="B118" s="479" t="s">
        <v>996</v>
      </c>
      <c r="C118" s="479" t="s">
        <v>997</v>
      </c>
      <c r="D118" s="66"/>
      <c r="E118" s="20"/>
      <c r="F118" s="20"/>
      <c r="G118" s="20"/>
      <c r="H118" s="20"/>
    </row>
    <row r="119" s="220" customFormat="1" spans="1:8">
      <c r="A119" s="477" t="s">
        <v>998</v>
      </c>
      <c r="B119" s="477"/>
      <c r="C119" s="477"/>
      <c r="D119" s="66"/>
      <c r="E119" s="20"/>
      <c r="F119" s="20"/>
      <c r="G119" s="20"/>
      <c r="H119" s="20"/>
    </row>
    <row r="120" s="220" customFormat="1" spans="1:8">
      <c r="A120" s="479" t="s">
        <v>999</v>
      </c>
      <c r="B120" s="479" t="s">
        <v>1000</v>
      </c>
      <c r="C120" s="479" t="s">
        <v>1001</v>
      </c>
      <c r="D120" s="66"/>
      <c r="E120" s="20"/>
      <c r="F120" s="20"/>
      <c r="G120" s="20"/>
      <c r="H120" s="20"/>
    </row>
    <row r="121" s="220" customFormat="1" spans="1:8">
      <c r="A121" s="479" t="s">
        <v>570</v>
      </c>
      <c r="B121" s="479" t="s">
        <v>1002</v>
      </c>
      <c r="C121" s="479" t="s">
        <v>1003</v>
      </c>
      <c r="D121" s="66"/>
      <c r="E121" s="20"/>
      <c r="F121" s="20"/>
      <c r="G121" s="20"/>
      <c r="H121" s="20"/>
    </row>
    <row r="122" s="220" customFormat="1" spans="1:8">
      <c r="A122" s="484" t="s">
        <v>1004</v>
      </c>
      <c r="B122" s="484" t="s">
        <v>1005</v>
      </c>
      <c r="C122" s="484" t="s">
        <v>1006</v>
      </c>
      <c r="D122" s="475" t="s">
        <v>794</v>
      </c>
      <c r="E122" s="20"/>
      <c r="F122" s="20"/>
      <c r="G122" s="20"/>
      <c r="H122" s="20"/>
    </row>
    <row r="123" s="220" customFormat="1" spans="1:8">
      <c r="A123" s="479" t="s">
        <v>1007</v>
      </c>
      <c r="B123" s="479" t="s">
        <v>1008</v>
      </c>
      <c r="C123" s="479" t="s">
        <v>1009</v>
      </c>
      <c r="D123" s="66"/>
      <c r="E123" s="20"/>
      <c r="F123" s="20"/>
      <c r="G123" s="20"/>
      <c r="H123" s="20"/>
    </row>
    <row r="124" spans="1:4">
      <c r="A124" s="479" t="s">
        <v>1010</v>
      </c>
      <c r="B124" s="479" t="s">
        <v>1011</v>
      </c>
      <c r="C124" s="479" t="s">
        <v>1012</v>
      </c>
      <c r="D124" s="66"/>
    </row>
    <row r="125" spans="1:4">
      <c r="A125" s="477" t="s">
        <v>1013</v>
      </c>
      <c r="B125" s="477"/>
      <c r="C125" s="477"/>
      <c r="D125" s="66"/>
    </row>
    <row r="126" spans="1:4">
      <c r="A126" s="479" t="s">
        <v>1014</v>
      </c>
      <c r="B126" s="479" t="s">
        <v>1015</v>
      </c>
      <c r="C126" s="479" t="s">
        <v>1016</v>
      </c>
      <c r="D126" s="66"/>
    </row>
    <row r="127" spans="1:4">
      <c r="A127" s="477" t="s">
        <v>1017</v>
      </c>
      <c r="B127" s="477"/>
      <c r="C127" s="477"/>
      <c r="D127" s="66"/>
    </row>
    <row r="128" spans="1:4">
      <c r="A128" s="479" t="s">
        <v>1018</v>
      </c>
      <c r="B128" s="479" t="s">
        <v>1019</v>
      </c>
      <c r="C128" s="479" t="s">
        <v>1020</v>
      </c>
      <c r="D128" s="66"/>
    </row>
    <row r="129" spans="1:4">
      <c r="A129" s="479" t="s">
        <v>1021</v>
      </c>
      <c r="B129" s="479" t="s">
        <v>1022</v>
      </c>
      <c r="C129" s="479" t="s">
        <v>1023</v>
      </c>
      <c r="D129" s="66"/>
    </row>
    <row r="130" spans="1:4">
      <c r="A130" s="484" t="s">
        <v>516</v>
      </c>
      <c r="B130" s="484" t="s">
        <v>1024</v>
      </c>
      <c r="C130" s="484" t="s">
        <v>1025</v>
      </c>
      <c r="D130" s="475" t="s">
        <v>794</v>
      </c>
    </row>
    <row r="131" spans="1:4">
      <c r="A131" s="479" t="s">
        <v>1026</v>
      </c>
      <c r="B131" s="479" t="s">
        <v>1027</v>
      </c>
      <c r="C131" s="479" t="s">
        <v>1028</v>
      </c>
      <c r="D131" s="66"/>
    </row>
    <row r="132" spans="1:4">
      <c r="A132" s="479" t="s">
        <v>1029</v>
      </c>
      <c r="B132" s="479" t="s">
        <v>1030</v>
      </c>
      <c r="C132" s="479" t="s">
        <v>1031</v>
      </c>
      <c r="D132" s="66"/>
    </row>
    <row r="133" spans="1:4">
      <c r="A133" s="492" t="s">
        <v>553</v>
      </c>
      <c r="B133" s="492" t="s">
        <v>1032</v>
      </c>
      <c r="C133" s="492" t="s">
        <v>1033</v>
      </c>
      <c r="D133" s="66"/>
    </row>
    <row r="134" spans="1:4">
      <c r="A134" s="479" t="s">
        <v>567</v>
      </c>
      <c r="B134" s="479" t="s">
        <v>1034</v>
      </c>
      <c r="C134" s="479" t="s">
        <v>1035</v>
      </c>
      <c r="D134" s="66"/>
    </row>
    <row r="135" spans="1:4">
      <c r="A135" s="477" t="s">
        <v>1036</v>
      </c>
      <c r="B135" s="477"/>
      <c r="C135" s="477"/>
      <c r="D135" s="66"/>
    </row>
    <row r="136" spans="1:4">
      <c r="A136" s="479" t="s">
        <v>434</v>
      </c>
      <c r="B136" s="479" t="s">
        <v>1037</v>
      </c>
      <c r="C136" s="479" t="s">
        <v>1038</v>
      </c>
      <c r="D136" s="66"/>
    </row>
    <row r="137" spans="1:4">
      <c r="A137" s="477" t="s">
        <v>1039</v>
      </c>
      <c r="B137" s="477"/>
      <c r="C137" s="477"/>
      <c r="D137" s="66"/>
    </row>
    <row r="138" spans="1:4">
      <c r="A138" s="479" t="s">
        <v>1040</v>
      </c>
      <c r="B138" s="479" t="s">
        <v>1041</v>
      </c>
      <c r="C138" s="479" t="s">
        <v>1042</v>
      </c>
      <c r="D138" s="66"/>
    </row>
    <row r="139" spans="1:4">
      <c r="A139" s="479" t="s">
        <v>461</v>
      </c>
      <c r="B139" s="479" t="s">
        <v>1043</v>
      </c>
      <c r="C139" s="479" t="s">
        <v>1044</v>
      </c>
      <c r="D139" s="66"/>
    </row>
    <row r="140" spans="1:4">
      <c r="A140" s="479" t="s">
        <v>1045</v>
      </c>
      <c r="B140" s="479" t="s">
        <v>1046</v>
      </c>
      <c r="C140" s="479" t="s">
        <v>1047</v>
      </c>
      <c r="D140" s="66"/>
    </row>
    <row r="141" spans="1:4">
      <c r="A141" s="479" t="s">
        <v>1048</v>
      </c>
      <c r="B141" s="479" t="s">
        <v>1049</v>
      </c>
      <c r="C141" s="479" t="s">
        <v>1050</v>
      </c>
      <c r="D141" s="66"/>
    </row>
    <row r="142" spans="1:4">
      <c r="A142" s="479" t="s">
        <v>1051</v>
      </c>
      <c r="B142" s="479" t="s">
        <v>1052</v>
      </c>
      <c r="C142" s="479" t="s">
        <v>1053</v>
      </c>
      <c r="D142" s="66"/>
    </row>
    <row r="143" spans="1:4">
      <c r="A143" s="477" t="s">
        <v>1054</v>
      </c>
      <c r="B143" s="477"/>
      <c r="C143" s="477"/>
      <c r="D143" s="66"/>
    </row>
    <row r="144" spans="1:4">
      <c r="A144" s="479" t="s">
        <v>428</v>
      </c>
      <c r="B144" s="479" t="s">
        <v>1055</v>
      </c>
      <c r="C144" s="479" t="s">
        <v>1056</v>
      </c>
      <c r="D144" s="66"/>
    </row>
    <row r="145" spans="1:4">
      <c r="A145" s="479" t="s">
        <v>1057</v>
      </c>
      <c r="B145" s="479" t="s">
        <v>1058</v>
      </c>
      <c r="C145" s="479" t="s">
        <v>1059</v>
      </c>
      <c r="D145" s="66"/>
    </row>
    <row r="146" spans="1:4">
      <c r="A146" s="479" t="s">
        <v>1060</v>
      </c>
      <c r="B146" s="479" t="s">
        <v>1061</v>
      </c>
      <c r="C146" s="479" t="s">
        <v>1062</v>
      </c>
      <c r="D146" s="66"/>
    </row>
    <row r="147" spans="1:4">
      <c r="A147" s="479" t="s">
        <v>1063</v>
      </c>
      <c r="B147" s="479" t="s">
        <v>1064</v>
      </c>
      <c r="C147" s="479" t="s">
        <v>1065</v>
      </c>
      <c r="D147" s="66"/>
    </row>
    <row r="148" spans="1:4">
      <c r="A148" s="479" t="s">
        <v>1066</v>
      </c>
      <c r="B148" s="479" t="s">
        <v>1067</v>
      </c>
      <c r="C148" s="479" t="s">
        <v>1068</v>
      </c>
      <c r="D148" s="66"/>
    </row>
    <row r="149" spans="1:4">
      <c r="A149" s="479" t="s">
        <v>456</v>
      </c>
      <c r="B149" s="479" t="s">
        <v>1069</v>
      </c>
      <c r="C149" s="479" t="s">
        <v>1070</v>
      </c>
      <c r="D149" s="66"/>
    </row>
    <row r="150" spans="1:4">
      <c r="A150" s="479" t="s">
        <v>1071</v>
      </c>
      <c r="B150" s="479" t="s">
        <v>1072</v>
      </c>
      <c r="C150" s="479" t="s">
        <v>1073</v>
      </c>
      <c r="D150" s="66"/>
    </row>
    <row r="151" spans="1:4">
      <c r="A151" s="479" t="s">
        <v>466</v>
      </c>
      <c r="B151" s="479" t="s">
        <v>1074</v>
      </c>
      <c r="C151" s="479" t="s">
        <v>1075</v>
      </c>
      <c r="D151" s="66"/>
    </row>
    <row r="152" spans="1:4">
      <c r="A152" s="479" t="s">
        <v>467</v>
      </c>
      <c r="B152" s="479" t="s">
        <v>1076</v>
      </c>
      <c r="C152" s="479" t="s">
        <v>1077</v>
      </c>
      <c r="D152" s="66"/>
    </row>
    <row r="153" spans="1:4">
      <c r="A153" s="479" t="s">
        <v>480</v>
      </c>
      <c r="B153" s="479" t="s">
        <v>1078</v>
      </c>
      <c r="C153" s="479" t="s">
        <v>1079</v>
      </c>
      <c r="D153" s="66"/>
    </row>
    <row r="154" spans="1:4">
      <c r="A154" s="479" t="s">
        <v>483</v>
      </c>
      <c r="B154" s="479" t="s">
        <v>1080</v>
      </c>
      <c r="C154" s="479" t="s">
        <v>1081</v>
      </c>
      <c r="D154" s="66"/>
    </row>
    <row r="155" spans="1:4">
      <c r="A155" s="479" t="s">
        <v>1082</v>
      </c>
      <c r="B155" s="479" t="s">
        <v>1083</v>
      </c>
      <c r="C155" s="479" t="s">
        <v>1084</v>
      </c>
      <c r="D155" s="66"/>
    </row>
    <row r="156" spans="1:4">
      <c r="A156" s="479" t="s">
        <v>486</v>
      </c>
      <c r="B156" s="479" t="s">
        <v>1085</v>
      </c>
      <c r="C156" s="479" t="s">
        <v>1086</v>
      </c>
      <c r="D156" s="66"/>
    </row>
    <row r="157" spans="1:4">
      <c r="A157" s="479" t="s">
        <v>1087</v>
      </c>
      <c r="B157" s="479" t="s">
        <v>1088</v>
      </c>
      <c r="C157" s="479" t="s">
        <v>1089</v>
      </c>
      <c r="D157" s="66"/>
    </row>
    <row r="158" spans="1:4">
      <c r="A158" s="479" t="s">
        <v>1090</v>
      </c>
      <c r="B158" s="479" t="s">
        <v>1091</v>
      </c>
      <c r="C158" s="479" t="s">
        <v>1092</v>
      </c>
      <c r="D158" s="66"/>
    </row>
    <row r="159" spans="1:4">
      <c r="A159" s="479" t="s">
        <v>1093</v>
      </c>
      <c r="B159" s="479" t="s">
        <v>1094</v>
      </c>
      <c r="C159" s="479" t="s">
        <v>1095</v>
      </c>
      <c r="D159" s="66"/>
    </row>
    <row r="160" spans="1:4">
      <c r="A160" s="479" t="s">
        <v>1096</v>
      </c>
      <c r="B160" s="479" t="s">
        <v>1097</v>
      </c>
      <c r="C160" s="479" t="s">
        <v>1098</v>
      </c>
      <c r="D160" s="66"/>
    </row>
    <row r="161" spans="1:4">
      <c r="A161" s="479" t="s">
        <v>500</v>
      </c>
      <c r="B161" s="479" t="s">
        <v>1099</v>
      </c>
      <c r="C161" s="479" t="s">
        <v>1100</v>
      </c>
      <c r="D161" s="66"/>
    </row>
    <row r="162" spans="1:4">
      <c r="A162" s="479" t="s">
        <v>1101</v>
      </c>
      <c r="B162" s="479" t="s">
        <v>1102</v>
      </c>
      <c r="C162" s="479" t="s">
        <v>1103</v>
      </c>
      <c r="D162" s="66"/>
    </row>
    <row r="163" spans="1:4">
      <c r="A163" s="479" t="s">
        <v>1104</v>
      </c>
      <c r="B163" s="479" t="s">
        <v>1105</v>
      </c>
      <c r="C163" s="479" t="s">
        <v>1106</v>
      </c>
      <c r="D163" s="66"/>
    </row>
    <row r="164" spans="1:4">
      <c r="A164" s="479" t="s">
        <v>1107</v>
      </c>
      <c r="B164" s="479" t="s">
        <v>1108</v>
      </c>
      <c r="C164" s="479" t="s">
        <v>1109</v>
      </c>
      <c r="D164" s="66"/>
    </row>
    <row r="165" spans="1:4">
      <c r="A165" s="479" t="s">
        <v>1110</v>
      </c>
      <c r="B165" s="479" t="s">
        <v>1111</v>
      </c>
      <c r="C165" s="479" t="s">
        <v>1112</v>
      </c>
      <c r="D165" s="66"/>
    </row>
    <row r="166" spans="1:4">
      <c r="A166" s="492" t="s">
        <v>1113</v>
      </c>
      <c r="B166" s="492" t="s">
        <v>1114</v>
      </c>
      <c r="C166" s="492" t="s">
        <v>1115</v>
      </c>
      <c r="D166" s="66"/>
    </row>
    <row r="167" spans="1:4">
      <c r="A167" s="479" t="s">
        <v>1116</v>
      </c>
      <c r="B167" s="479" t="s">
        <v>1117</v>
      </c>
      <c r="C167" s="479" t="s">
        <v>1118</v>
      </c>
      <c r="D167" s="66"/>
    </row>
    <row r="168" spans="1:4">
      <c r="A168" s="479" t="s">
        <v>513</v>
      </c>
      <c r="B168" s="479" t="s">
        <v>1119</v>
      </c>
      <c r="C168" s="479" t="s">
        <v>1120</v>
      </c>
      <c r="D168" s="66"/>
    </row>
    <row r="169" spans="1:4">
      <c r="A169" s="479" t="s">
        <v>1121</v>
      </c>
      <c r="B169" s="479" t="s">
        <v>1122</v>
      </c>
      <c r="C169" s="479" t="s">
        <v>1123</v>
      </c>
      <c r="D169" s="66"/>
    </row>
    <row r="170" spans="1:4">
      <c r="A170" s="479" t="s">
        <v>1124</v>
      </c>
      <c r="B170" s="479" t="s">
        <v>1125</v>
      </c>
      <c r="C170" s="479" t="s">
        <v>1126</v>
      </c>
      <c r="D170" s="66"/>
    </row>
    <row r="171" spans="1:4">
      <c r="A171" s="492" t="s">
        <v>519</v>
      </c>
      <c r="B171" s="492" t="s">
        <v>1127</v>
      </c>
      <c r="C171" s="492" t="s">
        <v>1128</v>
      </c>
      <c r="D171" s="66"/>
    </row>
    <row r="172" spans="1:4">
      <c r="A172" s="479" t="s">
        <v>1129</v>
      </c>
      <c r="B172" s="479" t="s">
        <v>1130</v>
      </c>
      <c r="C172" s="479" t="s">
        <v>1131</v>
      </c>
      <c r="D172" s="66"/>
    </row>
    <row r="173" spans="1:4">
      <c r="A173" s="479" t="s">
        <v>1132</v>
      </c>
      <c r="B173" s="479" t="s">
        <v>1133</v>
      </c>
      <c r="C173" s="479" t="s">
        <v>1134</v>
      </c>
      <c r="D173" s="66"/>
    </row>
    <row r="174" spans="1:4">
      <c r="A174" s="479" t="s">
        <v>533</v>
      </c>
      <c r="B174" s="479" t="s">
        <v>1135</v>
      </c>
      <c r="C174" s="479" t="s">
        <v>1136</v>
      </c>
      <c r="D174" s="66"/>
    </row>
    <row r="175" spans="1:4">
      <c r="A175" s="479" t="s">
        <v>536</v>
      </c>
      <c r="B175" s="479" t="s">
        <v>1137</v>
      </c>
      <c r="C175" s="479" t="s">
        <v>1138</v>
      </c>
      <c r="D175" s="66"/>
    </row>
    <row r="176" spans="1:4">
      <c r="A176" s="479" t="s">
        <v>1139</v>
      </c>
      <c r="B176" s="479" t="s">
        <v>1140</v>
      </c>
      <c r="C176" s="479" t="s">
        <v>1141</v>
      </c>
      <c r="D176" s="66"/>
    </row>
    <row r="177" spans="1:4">
      <c r="A177" s="479" t="s">
        <v>1142</v>
      </c>
      <c r="B177" s="479" t="s">
        <v>1143</v>
      </c>
      <c r="C177" s="479" t="s">
        <v>1144</v>
      </c>
      <c r="D177" s="66"/>
    </row>
    <row r="178" spans="1:4">
      <c r="A178" s="479" t="s">
        <v>1145</v>
      </c>
      <c r="B178" s="479" t="s">
        <v>1146</v>
      </c>
      <c r="C178" s="479" t="s">
        <v>1147</v>
      </c>
      <c r="D178" s="66"/>
    </row>
    <row r="179" spans="1:4">
      <c r="A179" s="479" t="s">
        <v>1148</v>
      </c>
      <c r="B179" s="479" t="s">
        <v>1149</v>
      </c>
      <c r="C179" s="479" t="s">
        <v>1150</v>
      </c>
      <c r="D179" s="66"/>
    </row>
    <row r="180" spans="1:4">
      <c r="A180" s="479" t="s">
        <v>1151</v>
      </c>
      <c r="B180" s="479" t="s">
        <v>1152</v>
      </c>
      <c r="C180" s="479" t="s">
        <v>1153</v>
      </c>
      <c r="D180" s="66"/>
    </row>
    <row r="181" spans="1:4">
      <c r="A181" s="477" t="s">
        <v>1154</v>
      </c>
      <c r="B181" s="477"/>
      <c r="C181" s="477"/>
      <c r="D181" s="66"/>
    </row>
    <row r="182" spans="1:4">
      <c r="A182" s="479" t="s">
        <v>1155</v>
      </c>
      <c r="B182" s="479" t="s">
        <v>1156</v>
      </c>
      <c r="C182" s="479" t="s">
        <v>1157</v>
      </c>
      <c r="D182" s="66"/>
    </row>
    <row r="183" spans="1:4">
      <c r="A183" s="479" t="s">
        <v>468</v>
      </c>
      <c r="B183" s="479" t="s">
        <v>1158</v>
      </c>
      <c r="C183" s="479" t="s">
        <v>1159</v>
      </c>
      <c r="D183" s="66"/>
    </row>
    <row r="184" spans="1:4">
      <c r="A184" s="479" t="s">
        <v>492</v>
      </c>
      <c r="B184" s="479" t="s">
        <v>1160</v>
      </c>
      <c r="C184" s="479" t="s">
        <v>1161</v>
      </c>
      <c r="D184" s="66"/>
    </row>
    <row r="185" spans="1:4">
      <c r="A185" s="479" t="s">
        <v>1162</v>
      </c>
      <c r="B185" s="479" t="s">
        <v>1163</v>
      </c>
      <c r="C185" s="479" t="s">
        <v>1164</v>
      </c>
      <c r="D185" s="66"/>
    </row>
    <row r="186" spans="1:4">
      <c r="A186" s="477" t="s">
        <v>1165</v>
      </c>
      <c r="B186" s="477"/>
      <c r="C186" s="477"/>
      <c r="D186" s="66"/>
    </row>
    <row r="187" spans="1:4">
      <c r="A187" s="479" t="s">
        <v>1166</v>
      </c>
      <c r="B187" s="479" t="s">
        <v>1167</v>
      </c>
      <c r="C187" s="479" t="s">
        <v>1168</v>
      </c>
      <c r="D187" s="66"/>
    </row>
    <row r="188" spans="1:4">
      <c r="A188" s="479" t="s">
        <v>482</v>
      </c>
      <c r="B188" s="479" t="s">
        <v>1169</v>
      </c>
      <c r="C188" s="479" t="s">
        <v>1170</v>
      </c>
      <c r="D188" s="66"/>
    </row>
    <row r="189" spans="1:4">
      <c r="A189" s="479" t="s">
        <v>498</v>
      </c>
      <c r="B189" s="479" t="s">
        <v>1171</v>
      </c>
      <c r="C189" s="479" t="s">
        <v>1172</v>
      </c>
      <c r="D189" s="66"/>
    </row>
    <row r="190" spans="1:4">
      <c r="A190" s="479" t="s">
        <v>1173</v>
      </c>
      <c r="B190" s="479" t="s">
        <v>1174</v>
      </c>
      <c r="C190" s="479" t="s">
        <v>1175</v>
      </c>
      <c r="D190" s="66"/>
    </row>
    <row r="191" spans="1:4">
      <c r="A191" s="479" t="s">
        <v>1176</v>
      </c>
      <c r="B191" s="479" t="s">
        <v>1177</v>
      </c>
      <c r="C191" s="479" t="s">
        <v>1178</v>
      </c>
      <c r="D191" s="66"/>
    </row>
    <row r="192" spans="1:4">
      <c r="A192" s="479" t="s">
        <v>573</v>
      </c>
      <c r="B192" s="479" t="s">
        <v>1179</v>
      </c>
      <c r="C192" s="479" t="s">
        <v>1180</v>
      </c>
      <c r="D192" s="66"/>
    </row>
    <row r="193" spans="1:4">
      <c r="A193" s="479" t="s">
        <v>1181</v>
      </c>
      <c r="B193" s="479" t="s">
        <v>1182</v>
      </c>
      <c r="C193" s="479" t="s">
        <v>1183</v>
      </c>
      <c r="D193" s="66"/>
    </row>
    <row r="194" spans="1:4">
      <c r="A194" s="477" t="s">
        <v>1184</v>
      </c>
      <c r="B194" s="477"/>
      <c r="C194" s="477"/>
      <c r="D194" s="66"/>
    </row>
    <row r="195" spans="1:4">
      <c r="A195" s="479" t="s">
        <v>441</v>
      </c>
      <c r="B195" s="479" t="s">
        <v>1185</v>
      </c>
      <c r="C195" s="479" t="s">
        <v>1186</v>
      </c>
      <c r="D195" s="66"/>
    </row>
    <row r="196" spans="1:4">
      <c r="A196" s="479" t="s">
        <v>1187</v>
      </c>
      <c r="B196" s="479" t="s">
        <v>1188</v>
      </c>
      <c r="C196" s="479" t="s">
        <v>1189</v>
      </c>
      <c r="D196" s="66"/>
    </row>
    <row r="197" spans="1:4">
      <c r="A197" s="479" t="s">
        <v>1190</v>
      </c>
      <c r="B197" s="479" t="s">
        <v>1191</v>
      </c>
      <c r="C197" s="479" t="s">
        <v>1192</v>
      </c>
      <c r="D197" s="66"/>
    </row>
    <row r="198" spans="1:4">
      <c r="A198" s="484" t="s">
        <v>544</v>
      </c>
      <c r="B198" s="484" t="s">
        <v>1193</v>
      </c>
      <c r="C198" s="484" t="s">
        <v>1194</v>
      </c>
      <c r="D198" s="475" t="s">
        <v>794</v>
      </c>
    </row>
    <row r="199" spans="1:4">
      <c r="A199" s="477" t="s">
        <v>1195</v>
      </c>
      <c r="B199" s="477"/>
      <c r="C199" s="477"/>
      <c r="D199" s="66"/>
    </row>
    <row r="200" spans="1:4">
      <c r="A200" s="479" t="s">
        <v>1196</v>
      </c>
      <c r="B200" s="479" t="s">
        <v>1197</v>
      </c>
      <c r="C200" s="479" t="s">
        <v>1198</v>
      </c>
      <c r="D200" s="66"/>
    </row>
    <row r="201" spans="1:4">
      <c r="A201" s="479" t="s">
        <v>470</v>
      </c>
      <c r="B201" s="479" t="s">
        <v>1199</v>
      </c>
      <c r="C201" s="479" t="s">
        <v>1200</v>
      </c>
      <c r="D201" s="66"/>
    </row>
    <row r="202" spans="1:4">
      <c r="A202" s="484" t="s">
        <v>1201</v>
      </c>
      <c r="B202" s="484" t="s">
        <v>1202</v>
      </c>
      <c r="C202" s="484" t="s">
        <v>1203</v>
      </c>
      <c r="D202" s="475" t="s">
        <v>794</v>
      </c>
    </row>
    <row r="203" spans="1:4">
      <c r="A203" s="479" t="s">
        <v>1204</v>
      </c>
      <c r="B203" s="479" t="s">
        <v>1205</v>
      </c>
      <c r="C203" s="479" t="s">
        <v>1206</v>
      </c>
      <c r="D203" s="66"/>
    </row>
    <row r="204" spans="1:4">
      <c r="A204" s="479" t="s">
        <v>1207</v>
      </c>
      <c r="B204" s="479" t="s">
        <v>1208</v>
      </c>
      <c r="C204" s="479" t="s">
        <v>1209</v>
      </c>
      <c r="D204" s="66"/>
    </row>
    <row r="205" spans="1:4">
      <c r="A205" s="477" t="s">
        <v>1210</v>
      </c>
      <c r="B205" s="477"/>
      <c r="C205" s="477"/>
      <c r="D205" s="66"/>
    </row>
    <row r="206" spans="1:4">
      <c r="A206" s="479" t="s">
        <v>430</v>
      </c>
      <c r="B206" s="479" t="s">
        <v>1211</v>
      </c>
      <c r="C206" s="479" t="s">
        <v>1212</v>
      </c>
      <c r="D206" s="66"/>
    </row>
    <row r="207" spans="1:4">
      <c r="A207" s="479" t="s">
        <v>442</v>
      </c>
      <c r="B207" s="479" t="s">
        <v>1213</v>
      </c>
      <c r="C207" s="479" t="s">
        <v>1214</v>
      </c>
      <c r="D207" s="66"/>
    </row>
    <row r="208" spans="1:4">
      <c r="A208" s="479" t="s">
        <v>1215</v>
      </c>
      <c r="B208" s="479" t="s">
        <v>1216</v>
      </c>
      <c r="C208" s="479" t="s">
        <v>1217</v>
      </c>
      <c r="D208" s="66"/>
    </row>
    <row r="209" spans="1:4">
      <c r="A209" s="479" t="s">
        <v>1218</v>
      </c>
      <c r="B209" s="479" t="s">
        <v>1219</v>
      </c>
      <c r="C209" s="479" t="s">
        <v>1220</v>
      </c>
      <c r="D209" s="66"/>
    </row>
    <row r="210" spans="1:4">
      <c r="A210" s="477" t="s">
        <v>1221</v>
      </c>
      <c r="B210" s="477"/>
      <c r="C210" s="477"/>
      <c r="D210" s="66"/>
    </row>
    <row r="211" spans="1:4">
      <c r="A211" s="479" t="s">
        <v>1222</v>
      </c>
      <c r="B211" s="479" t="s">
        <v>1223</v>
      </c>
      <c r="C211" s="479" t="s">
        <v>1224</v>
      </c>
      <c r="D211" s="66"/>
    </row>
    <row r="212" spans="1:4">
      <c r="A212" s="479" t="s">
        <v>1225</v>
      </c>
      <c r="B212" s="479" t="s">
        <v>1226</v>
      </c>
      <c r="C212" s="479" t="s">
        <v>1227</v>
      </c>
      <c r="D212" s="66"/>
    </row>
    <row r="213" spans="1:4">
      <c r="A213" s="479" t="s">
        <v>1228</v>
      </c>
      <c r="B213" s="479" t="s">
        <v>1229</v>
      </c>
      <c r="C213" s="479" t="s">
        <v>1230</v>
      </c>
      <c r="D213" s="66"/>
    </row>
    <row r="214" spans="1:4">
      <c r="A214" s="479" t="s">
        <v>438</v>
      </c>
      <c r="B214" s="479" t="s">
        <v>1231</v>
      </c>
      <c r="C214" s="479" t="s">
        <v>1232</v>
      </c>
      <c r="D214" s="66"/>
    </row>
    <row r="215" spans="1:4">
      <c r="A215" s="479" t="s">
        <v>439</v>
      </c>
      <c r="B215" s="479" t="s">
        <v>1233</v>
      </c>
      <c r="C215" s="479" t="s">
        <v>1234</v>
      </c>
      <c r="D215" s="66"/>
    </row>
    <row r="216" spans="1:4">
      <c r="A216" s="479" t="s">
        <v>1235</v>
      </c>
      <c r="B216" s="479" t="s">
        <v>1236</v>
      </c>
      <c r="C216" s="479" t="s">
        <v>1237</v>
      </c>
      <c r="D216" s="66"/>
    </row>
    <row r="217" spans="1:4">
      <c r="A217" s="479" t="s">
        <v>597</v>
      </c>
      <c r="B217" s="479" t="s">
        <v>1238</v>
      </c>
      <c r="C217" s="479" t="s">
        <v>1239</v>
      </c>
      <c r="D217" s="66"/>
    </row>
    <row r="218" spans="1:4">
      <c r="A218" s="479" t="s">
        <v>449</v>
      </c>
      <c r="B218" s="479" t="s">
        <v>1240</v>
      </c>
      <c r="C218" s="479" t="s">
        <v>1241</v>
      </c>
      <c r="D218" s="66"/>
    </row>
    <row r="219" spans="1:4">
      <c r="A219" s="479" t="s">
        <v>1242</v>
      </c>
      <c r="B219" s="479" t="s">
        <v>1243</v>
      </c>
      <c r="C219" s="479" t="s">
        <v>1244</v>
      </c>
      <c r="D219" s="66"/>
    </row>
    <row r="220" spans="1:4">
      <c r="A220" s="479" t="s">
        <v>452</v>
      </c>
      <c r="B220" s="479" t="s">
        <v>1245</v>
      </c>
      <c r="C220" s="479" t="s">
        <v>1246</v>
      </c>
      <c r="D220" s="66"/>
    </row>
    <row r="221" spans="1:4">
      <c r="A221" s="479" t="s">
        <v>1247</v>
      </c>
      <c r="B221" s="479" t="s">
        <v>1248</v>
      </c>
      <c r="C221" s="479" t="s">
        <v>1249</v>
      </c>
      <c r="D221" s="66"/>
    </row>
    <row r="222" spans="1:4">
      <c r="A222" s="479" t="s">
        <v>1250</v>
      </c>
      <c r="B222" s="479" t="s">
        <v>1251</v>
      </c>
      <c r="C222" s="479" t="s">
        <v>1252</v>
      </c>
      <c r="D222" s="66"/>
    </row>
    <row r="223" spans="1:4">
      <c r="A223" s="479" t="s">
        <v>1253</v>
      </c>
      <c r="B223" s="479" t="s">
        <v>1254</v>
      </c>
      <c r="C223" s="479" t="s">
        <v>1255</v>
      </c>
      <c r="D223" s="66"/>
    </row>
    <row r="224" spans="1:4">
      <c r="A224" s="479" t="s">
        <v>1256</v>
      </c>
      <c r="B224" s="479" t="s">
        <v>1257</v>
      </c>
      <c r="C224" s="479" t="s">
        <v>1258</v>
      </c>
      <c r="D224" s="66"/>
    </row>
    <row r="225" spans="1:4">
      <c r="A225" s="479" t="s">
        <v>1259</v>
      </c>
      <c r="B225" s="479" t="s">
        <v>1260</v>
      </c>
      <c r="C225" s="479" t="s">
        <v>1261</v>
      </c>
      <c r="D225" s="66"/>
    </row>
    <row r="226" spans="1:4">
      <c r="A226" s="479" t="s">
        <v>1262</v>
      </c>
      <c r="B226" s="479" t="s">
        <v>1263</v>
      </c>
      <c r="C226" s="479" t="s">
        <v>1264</v>
      </c>
      <c r="D226" s="66"/>
    </row>
    <row r="227" spans="1:4">
      <c r="A227" s="479" t="s">
        <v>1265</v>
      </c>
      <c r="B227" s="479" t="s">
        <v>1266</v>
      </c>
      <c r="C227" s="479" t="s">
        <v>1267</v>
      </c>
      <c r="D227" s="66"/>
    </row>
    <row r="228" spans="1:4">
      <c r="A228" s="479" t="s">
        <v>1268</v>
      </c>
      <c r="B228" s="479" t="s">
        <v>1269</v>
      </c>
      <c r="C228" s="479" t="s">
        <v>1270</v>
      </c>
      <c r="D228" s="66"/>
    </row>
    <row r="229" spans="1:4">
      <c r="A229" s="479" t="s">
        <v>1271</v>
      </c>
      <c r="B229" s="479" t="s">
        <v>1272</v>
      </c>
      <c r="C229" s="479" t="s">
        <v>1273</v>
      </c>
      <c r="D229" s="66"/>
    </row>
    <row r="230" spans="1:4">
      <c r="A230" s="479" t="s">
        <v>505</v>
      </c>
      <c r="B230" s="479" t="s">
        <v>1274</v>
      </c>
      <c r="C230" s="479" t="s">
        <v>1275</v>
      </c>
      <c r="D230" s="66"/>
    </row>
    <row r="231" spans="1:4">
      <c r="A231" s="479" t="s">
        <v>1276</v>
      </c>
      <c r="B231" s="479" t="s">
        <v>1277</v>
      </c>
      <c r="C231" s="479" t="s">
        <v>1278</v>
      </c>
      <c r="D231" s="66"/>
    </row>
    <row r="232" spans="1:4">
      <c r="A232" s="479" t="s">
        <v>1279</v>
      </c>
      <c r="B232" s="479" t="s">
        <v>1280</v>
      </c>
      <c r="C232" s="479" t="s">
        <v>1281</v>
      </c>
      <c r="D232" s="66"/>
    </row>
    <row r="233" spans="1:4">
      <c r="A233" s="479" t="s">
        <v>1282</v>
      </c>
      <c r="B233" s="479" t="s">
        <v>1283</v>
      </c>
      <c r="C233" s="479" t="s">
        <v>1284</v>
      </c>
      <c r="D233" s="66"/>
    </row>
    <row r="234" spans="1:4">
      <c r="A234" s="479" t="s">
        <v>1285</v>
      </c>
      <c r="B234" s="479" t="s">
        <v>1286</v>
      </c>
      <c r="C234" s="479" t="s">
        <v>1287</v>
      </c>
      <c r="D234" s="66"/>
    </row>
    <row r="235" spans="1:4">
      <c r="A235" s="479" t="s">
        <v>520</v>
      </c>
      <c r="B235" s="479" t="s">
        <v>1288</v>
      </c>
      <c r="C235" s="479" t="s">
        <v>1289</v>
      </c>
      <c r="D235" s="66"/>
    </row>
    <row r="236" spans="1:4">
      <c r="A236" s="479" t="s">
        <v>1290</v>
      </c>
      <c r="B236" s="479" t="s">
        <v>1291</v>
      </c>
      <c r="C236" s="479" t="s">
        <v>1292</v>
      </c>
      <c r="D236" s="66"/>
    </row>
    <row r="237" spans="1:4">
      <c r="A237" s="479" t="s">
        <v>1293</v>
      </c>
      <c r="B237" s="479" t="s">
        <v>1294</v>
      </c>
      <c r="C237" s="479" t="s">
        <v>1295</v>
      </c>
      <c r="D237" s="66"/>
    </row>
    <row r="238" spans="1:4">
      <c r="A238" s="479" t="s">
        <v>1296</v>
      </c>
      <c r="B238" s="479" t="s">
        <v>1297</v>
      </c>
      <c r="C238" s="479" t="s">
        <v>1298</v>
      </c>
      <c r="D238" s="66"/>
    </row>
    <row r="239" spans="1:4">
      <c r="A239" s="479" t="s">
        <v>528</v>
      </c>
      <c r="B239" s="479" t="s">
        <v>1299</v>
      </c>
      <c r="C239" s="479" t="s">
        <v>1300</v>
      </c>
      <c r="D239" s="66"/>
    </row>
    <row r="240" spans="1:4">
      <c r="A240" s="479" t="s">
        <v>1301</v>
      </c>
      <c r="B240" s="479" t="s">
        <v>1302</v>
      </c>
      <c r="C240" s="479" t="s">
        <v>1303</v>
      </c>
      <c r="D240" s="66"/>
    </row>
    <row r="241" spans="1:4">
      <c r="A241" s="479" t="s">
        <v>1304</v>
      </c>
      <c r="B241" s="479" t="s">
        <v>1305</v>
      </c>
      <c r="C241" s="479" t="s">
        <v>1306</v>
      </c>
      <c r="D241" s="66"/>
    </row>
    <row r="242" spans="1:4">
      <c r="A242" s="479" t="s">
        <v>1307</v>
      </c>
      <c r="B242" s="479" t="s">
        <v>1308</v>
      </c>
      <c r="C242" s="479" t="s">
        <v>1309</v>
      </c>
      <c r="D242" s="66"/>
    </row>
    <row r="243" spans="1:4">
      <c r="A243" s="479" t="s">
        <v>1310</v>
      </c>
      <c r="B243" s="479" t="s">
        <v>1311</v>
      </c>
      <c r="C243" s="479" t="s">
        <v>1312</v>
      </c>
      <c r="D243" s="66"/>
    </row>
    <row r="244" spans="1:4">
      <c r="A244" s="479" t="s">
        <v>1313</v>
      </c>
      <c r="B244" s="479" t="s">
        <v>1314</v>
      </c>
      <c r="C244" s="479" t="s">
        <v>1315</v>
      </c>
      <c r="D244" s="66"/>
    </row>
    <row r="245" spans="1:4">
      <c r="A245" s="479" t="s">
        <v>1316</v>
      </c>
      <c r="B245" s="479" t="s">
        <v>1317</v>
      </c>
      <c r="C245" s="479" t="s">
        <v>1318</v>
      </c>
      <c r="D245" s="66"/>
    </row>
    <row r="246" spans="1:4">
      <c r="A246" s="479" t="s">
        <v>1319</v>
      </c>
      <c r="B246" s="479" t="s">
        <v>1320</v>
      </c>
      <c r="C246" s="479" t="s">
        <v>1321</v>
      </c>
      <c r="D246" s="66"/>
    </row>
    <row r="247" spans="1:4">
      <c r="A247" s="479" t="s">
        <v>556</v>
      </c>
      <c r="B247" s="479" t="s">
        <v>1322</v>
      </c>
      <c r="C247" s="479" t="s">
        <v>1323</v>
      </c>
      <c r="D247" s="66"/>
    </row>
    <row r="248" spans="1:4">
      <c r="A248" s="477" t="s">
        <v>1324</v>
      </c>
      <c r="B248" s="477"/>
      <c r="C248" s="477"/>
      <c r="D248" s="66"/>
    </row>
    <row r="249" spans="1:4">
      <c r="A249" s="484" t="s">
        <v>692</v>
      </c>
      <c r="B249" s="484" t="s">
        <v>1325</v>
      </c>
      <c r="C249" s="484" t="s">
        <v>1326</v>
      </c>
      <c r="D249" s="66"/>
    </row>
    <row r="250" spans="1:4">
      <c r="A250" s="493" t="s">
        <v>1327</v>
      </c>
      <c r="B250" s="493"/>
      <c r="C250" s="493"/>
      <c r="D250" s="66"/>
    </row>
    <row r="251" spans="1:4">
      <c r="A251" s="494" t="s">
        <v>1328</v>
      </c>
      <c r="B251" s="494" t="s">
        <v>1329</v>
      </c>
      <c r="C251" s="494" t="s">
        <v>1330</v>
      </c>
      <c r="D251" s="66"/>
    </row>
    <row r="252" spans="1:4">
      <c r="A252" s="494" t="s">
        <v>1331</v>
      </c>
      <c r="B252" s="494" t="s">
        <v>1332</v>
      </c>
      <c r="C252" s="494" t="s">
        <v>1333</v>
      </c>
      <c r="D252" s="66"/>
    </row>
    <row r="253" spans="1:4">
      <c r="A253" s="494" t="s">
        <v>1334</v>
      </c>
      <c r="B253" s="494" t="s">
        <v>1335</v>
      </c>
      <c r="C253" s="494" t="s">
        <v>1336</v>
      </c>
      <c r="D253" s="66"/>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3"/>
  <sheetViews>
    <sheetView workbookViewId="0">
      <selection activeCell="K1" sqref="K1"/>
    </sheetView>
  </sheetViews>
  <sheetFormatPr defaultColWidth="10" defaultRowHeight="14.25"/>
  <cols>
    <col min="1" max="1" width="9.85833333333333" style="452" customWidth="1"/>
    <col min="2" max="2" width="10.1416666666667" style="452" customWidth="1"/>
    <col min="3" max="3" width="9.16666666666667" style="452" customWidth="1"/>
    <col min="4" max="4" width="9.30833333333333" style="452" customWidth="1"/>
    <col min="5" max="5" width="10.1416666666667" style="452" customWidth="1"/>
    <col min="6" max="7" width="11.525" style="452" customWidth="1"/>
    <col min="8" max="8" width="10.8333333333333" style="452" customWidth="1"/>
    <col min="9" max="9" width="8.05833333333333" style="452" customWidth="1"/>
    <col min="10" max="10" width="10.275" style="452" customWidth="1"/>
    <col min="11" max="16384" width="10" style="452"/>
  </cols>
  <sheetData>
    <row r="1" s="452" customFormat="1" ht="41" customHeight="1" spans="1:12">
      <c r="A1" s="455" t="s">
        <v>1337</v>
      </c>
      <c r="B1" s="455"/>
      <c r="C1" s="455"/>
      <c r="D1" s="455"/>
      <c r="E1" s="455"/>
      <c r="F1" s="455"/>
      <c r="G1" s="455"/>
      <c r="H1" s="455"/>
      <c r="I1" s="455"/>
      <c r="J1" s="455"/>
      <c r="K1" s="470" t="s">
        <v>667</v>
      </c>
      <c r="L1" s="122"/>
    </row>
    <row r="2" s="453" customFormat="1" ht="16.5" customHeight="1" spans="1:7">
      <c r="A2" s="456" t="s">
        <v>1338</v>
      </c>
      <c r="D2" s="457"/>
      <c r="E2" s="458"/>
      <c r="F2" s="122"/>
      <c r="G2" s="122"/>
    </row>
    <row r="3" s="453" customFormat="1" ht="48.75" customHeight="1" spans="1:12">
      <c r="A3" s="442" t="s">
        <v>1339</v>
      </c>
      <c r="B3" s="459" t="s">
        <v>1340</v>
      </c>
      <c r="C3" s="459" t="s">
        <v>310</v>
      </c>
      <c r="D3" s="460" t="s">
        <v>1341</v>
      </c>
      <c r="E3" s="461" t="s">
        <v>636</v>
      </c>
      <c r="F3" s="460" t="s">
        <v>1342</v>
      </c>
      <c r="G3" s="462" t="s">
        <v>1343</v>
      </c>
      <c r="H3" s="460" t="s">
        <v>1344</v>
      </c>
      <c r="I3" s="462" t="s">
        <v>1345</v>
      </c>
      <c r="J3" s="462" t="s">
        <v>1346</v>
      </c>
      <c r="K3" s="122"/>
      <c r="L3" s="122"/>
    </row>
    <row r="4" s="453" customFormat="1" ht="18" customHeight="1" spans="1:12">
      <c r="A4" s="463" t="s">
        <v>1347</v>
      </c>
      <c r="B4" s="464">
        <v>1</v>
      </c>
      <c r="C4" s="464">
        <v>2</v>
      </c>
      <c r="D4" s="464">
        <v>3</v>
      </c>
      <c r="E4" s="464">
        <v>4</v>
      </c>
      <c r="F4" s="464">
        <v>5</v>
      </c>
      <c r="G4" s="464">
        <v>6</v>
      </c>
      <c r="H4" s="464">
        <v>7</v>
      </c>
      <c r="I4" s="464">
        <v>8</v>
      </c>
      <c r="J4" s="464">
        <v>9</v>
      </c>
      <c r="K4" s="122"/>
      <c r="L4" s="122"/>
    </row>
    <row r="5" s="453" customFormat="1" customHeight="1" spans="1:12">
      <c r="A5" s="465">
        <v>0.5</v>
      </c>
      <c r="B5" s="466">
        <v>305</v>
      </c>
      <c r="C5" s="466">
        <v>406</v>
      </c>
      <c r="D5" s="466">
        <v>412</v>
      </c>
      <c r="E5" s="466">
        <v>664</v>
      </c>
      <c r="F5" s="466">
        <v>583</v>
      </c>
      <c r="G5" s="466">
        <v>626</v>
      </c>
      <c r="H5" s="466">
        <v>632</v>
      </c>
      <c r="I5" s="466">
        <v>737</v>
      </c>
      <c r="J5" s="466">
        <v>970</v>
      </c>
      <c r="K5" s="122"/>
      <c r="L5" s="122"/>
    </row>
    <row r="6" s="453" customFormat="1" customHeight="1" spans="1:12">
      <c r="A6" s="465">
        <v>1</v>
      </c>
      <c r="B6" s="466">
        <v>359</v>
      </c>
      <c r="C6" s="466">
        <v>481</v>
      </c>
      <c r="D6" s="466">
        <v>486</v>
      </c>
      <c r="E6" s="466">
        <v>750</v>
      </c>
      <c r="F6" s="466">
        <v>673</v>
      </c>
      <c r="G6" s="466">
        <v>741</v>
      </c>
      <c r="H6" s="466">
        <v>754</v>
      </c>
      <c r="I6" s="466">
        <v>859</v>
      </c>
      <c r="J6" s="466">
        <v>1234</v>
      </c>
      <c r="K6" s="122"/>
      <c r="L6" s="122"/>
    </row>
    <row r="7" s="453" customFormat="1" customHeight="1" spans="1:12">
      <c r="A7" s="465">
        <v>1.5</v>
      </c>
      <c r="B7" s="466">
        <v>414</v>
      </c>
      <c r="C7" s="466">
        <v>555</v>
      </c>
      <c r="D7" s="466">
        <v>561</v>
      </c>
      <c r="E7" s="466">
        <v>840</v>
      </c>
      <c r="F7" s="466">
        <v>768</v>
      </c>
      <c r="G7" s="466">
        <v>856</v>
      </c>
      <c r="H7" s="466">
        <v>862</v>
      </c>
      <c r="I7" s="466">
        <v>983</v>
      </c>
      <c r="J7" s="466">
        <v>1505</v>
      </c>
      <c r="K7" s="122"/>
      <c r="L7" s="122"/>
    </row>
    <row r="8" s="453" customFormat="1" customHeight="1" spans="1:12">
      <c r="A8" s="465">
        <v>2</v>
      </c>
      <c r="B8" s="466">
        <v>466</v>
      </c>
      <c r="C8" s="466">
        <v>628</v>
      </c>
      <c r="D8" s="466">
        <v>634</v>
      </c>
      <c r="E8" s="466">
        <v>929</v>
      </c>
      <c r="F8" s="466">
        <v>864</v>
      </c>
      <c r="G8" s="466">
        <v>968</v>
      </c>
      <c r="H8" s="466">
        <v>971</v>
      </c>
      <c r="I8" s="466">
        <v>1108</v>
      </c>
      <c r="J8" s="466">
        <v>1772</v>
      </c>
      <c r="K8" s="122"/>
      <c r="L8" s="122"/>
    </row>
    <row r="9" s="453" customFormat="1" customHeight="1" spans="1:12">
      <c r="A9" s="465">
        <v>2.5</v>
      </c>
      <c r="B9" s="466">
        <v>521</v>
      </c>
      <c r="C9" s="466">
        <v>704</v>
      </c>
      <c r="D9" s="466">
        <v>710</v>
      </c>
      <c r="E9" s="466">
        <v>1015</v>
      </c>
      <c r="F9" s="466">
        <v>954</v>
      </c>
      <c r="G9" s="466">
        <v>1082</v>
      </c>
      <c r="H9" s="466">
        <v>1095</v>
      </c>
      <c r="I9" s="466">
        <v>1231</v>
      </c>
      <c r="J9" s="466">
        <v>2038</v>
      </c>
      <c r="K9" s="122"/>
      <c r="L9" s="122"/>
    </row>
    <row r="10" s="453" customFormat="1" customHeight="1" spans="1:12">
      <c r="A10" s="465">
        <v>3</v>
      </c>
      <c r="B10" s="466">
        <v>576</v>
      </c>
      <c r="C10" s="466">
        <v>782</v>
      </c>
      <c r="D10" s="466">
        <v>785</v>
      </c>
      <c r="E10" s="466">
        <v>1104</v>
      </c>
      <c r="F10" s="466">
        <v>1052</v>
      </c>
      <c r="G10" s="466">
        <v>1169</v>
      </c>
      <c r="H10" s="466">
        <v>1203</v>
      </c>
      <c r="I10" s="466">
        <v>1356</v>
      </c>
      <c r="J10" s="466">
        <v>2305</v>
      </c>
      <c r="K10" s="122"/>
      <c r="L10" s="122"/>
    </row>
    <row r="11" s="453" customFormat="1" customHeight="1" spans="1:12">
      <c r="A11" s="465">
        <v>3.5</v>
      </c>
      <c r="B11" s="466">
        <v>631</v>
      </c>
      <c r="C11" s="466">
        <v>855</v>
      </c>
      <c r="D11" s="466">
        <v>859</v>
      </c>
      <c r="E11" s="466">
        <v>1193</v>
      </c>
      <c r="F11" s="466">
        <v>1147</v>
      </c>
      <c r="G11" s="466">
        <v>1253</v>
      </c>
      <c r="H11" s="466">
        <v>1284</v>
      </c>
      <c r="I11" s="466">
        <v>1481</v>
      </c>
      <c r="J11" s="466">
        <v>2569</v>
      </c>
      <c r="K11" s="122"/>
      <c r="L11" s="122"/>
    </row>
    <row r="12" s="453" customFormat="1" customHeight="1" spans="1:12">
      <c r="A12" s="465">
        <v>4</v>
      </c>
      <c r="B12" s="466">
        <v>686</v>
      </c>
      <c r="C12" s="466">
        <v>931</v>
      </c>
      <c r="D12" s="466">
        <v>935</v>
      </c>
      <c r="E12" s="466">
        <v>1281</v>
      </c>
      <c r="F12" s="466">
        <v>1245</v>
      </c>
      <c r="G12" s="466">
        <v>1335</v>
      </c>
      <c r="H12" s="466">
        <v>1359</v>
      </c>
      <c r="I12" s="466">
        <v>1603</v>
      </c>
      <c r="J12" s="466">
        <v>2837</v>
      </c>
      <c r="K12" s="122"/>
      <c r="L12" s="122"/>
    </row>
    <row r="13" s="453" customFormat="1" customHeight="1" spans="1:12">
      <c r="A13" s="465">
        <v>4.5</v>
      </c>
      <c r="B13" s="466">
        <v>739</v>
      </c>
      <c r="C13" s="466">
        <v>1005</v>
      </c>
      <c r="D13" s="466">
        <v>1011</v>
      </c>
      <c r="E13" s="466">
        <v>1370</v>
      </c>
      <c r="F13" s="466">
        <v>1338</v>
      </c>
      <c r="G13" s="466">
        <v>1416</v>
      </c>
      <c r="H13" s="466">
        <v>1437</v>
      </c>
      <c r="I13" s="466">
        <v>1725</v>
      </c>
      <c r="J13" s="466">
        <v>3101</v>
      </c>
      <c r="K13" s="122"/>
      <c r="L13" s="122"/>
    </row>
    <row r="14" s="453" customFormat="1" customHeight="1" spans="1:12">
      <c r="A14" s="465">
        <v>5</v>
      </c>
      <c r="B14" s="466">
        <v>793</v>
      </c>
      <c r="C14" s="466">
        <v>1082</v>
      </c>
      <c r="D14" s="466">
        <v>1088</v>
      </c>
      <c r="E14" s="466">
        <v>1460</v>
      </c>
      <c r="F14" s="466">
        <v>1436</v>
      </c>
      <c r="G14" s="466">
        <v>1503</v>
      </c>
      <c r="H14" s="466">
        <v>1514</v>
      </c>
      <c r="I14" s="466">
        <v>1845</v>
      </c>
      <c r="J14" s="466">
        <v>3365</v>
      </c>
      <c r="K14" s="122"/>
      <c r="L14" s="122"/>
    </row>
    <row r="15" s="453" customFormat="1" customHeight="1" spans="1:12">
      <c r="A15" s="465">
        <v>5.5</v>
      </c>
      <c r="B15" s="466">
        <v>822</v>
      </c>
      <c r="C15" s="466">
        <v>1154</v>
      </c>
      <c r="D15" s="466">
        <v>1162</v>
      </c>
      <c r="E15" s="466">
        <v>1533</v>
      </c>
      <c r="F15" s="466">
        <v>1517</v>
      </c>
      <c r="G15" s="466">
        <v>1573</v>
      </c>
      <c r="H15" s="466">
        <v>1583</v>
      </c>
      <c r="I15" s="466">
        <v>1957</v>
      </c>
      <c r="J15" s="466">
        <v>3551</v>
      </c>
      <c r="K15" s="122"/>
      <c r="L15" s="122"/>
    </row>
    <row r="16" s="453" customFormat="1" customHeight="1" spans="1:12">
      <c r="A16" s="465">
        <v>6</v>
      </c>
      <c r="B16" s="466">
        <v>849</v>
      </c>
      <c r="C16" s="466">
        <v>1231</v>
      </c>
      <c r="D16" s="466">
        <v>1238</v>
      </c>
      <c r="E16" s="466">
        <v>1607</v>
      </c>
      <c r="F16" s="466">
        <v>1597</v>
      </c>
      <c r="G16" s="466">
        <v>1643</v>
      </c>
      <c r="H16" s="466">
        <v>1652</v>
      </c>
      <c r="I16" s="466">
        <v>2064</v>
      </c>
      <c r="J16" s="466">
        <v>3739</v>
      </c>
      <c r="K16" s="122"/>
      <c r="L16" s="122"/>
    </row>
    <row r="17" s="453" customFormat="1" customHeight="1" spans="1:12">
      <c r="A17" s="465">
        <v>6.5</v>
      </c>
      <c r="B17" s="466">
        <v>878</v>
      </c>
      <c r="C17" s="466">
        <v>1307</v>
      </c>
      <c r="D17" s="466">
        <v>1314</v>
      </c>
      <c r="E17" s="466">
        <v>1680</v>
      </c>
      <c r="F17" s="466">
        <v>1675</v>
      </c>
      <c r="G17" s="466">
        <v>1714</v>
      </c>
      <c r="H17" s="466">
        <v>1720</v>
      </c>
      <c r="I17" s="466">
        <v>2170</v>
      </c>
      <c r="J17" s="466">
        <v>3925</v>
      </c>
      <c r="K17" s="122"/>
      <c r="L17" s="122"/>
    </row>
    <row r="18" s="453" customFormat="1" customHeight="1" spans="1:12">
      <c r="A18" s="465">
        <v>7</v>
      </c>
      <c r="B18" s="466">
        <v>907</v>
      </c>
      <c r="C18" s="466">
        <v>1383</v>
      </c>
      <c r="D18" s="466">
        <v>1392</v>
      </c>
      <c r="E18" s="466">
        <v>1754</v>
      </c>
      <c r="F18" s="466">
        <v>1759</v>
      </c>
      <c r="G18" s="466">
        <v>1781</v>
      </c>
      <c r="H18" s="466">
        <v>1789</v>
      </c>
      <c r="I18" s="466">
        <v>2281</v>
      </c>
      <c r="J18" s="466">
        <v>4112</v>
      </c>
      <c r="K18" s="122"/>
      <c r="L18" s="122"/>
    </row>
    <row r="19" s="453" customFormat="1" customHeight="1" spans="1:12">
      <c r="A19" s="465">
        <v>7.5</v>
      </c>
      <c r="B19" s="466">
        <v>935</v>
      </c>
      <c r="C19" s="466">
        <v>1460</v>
      </c>
      <c r="D19" s="466">
        <v>1467</v>
      </c>
      <c r="E19" s="466">
        <v>1825</v>
      </c>
      <c r="F19" s="466">
        <v>1831</v>
      </c>
      <c r="G19" s="466">
        <v>1851</v>
      </c>
      <c r="H19" s="466">
        <v>1862</v>
      </c>
      <c r="I19" s="466">
        <v>2389</v>
      </c>
      <c r="J19" s="466">
        <v>4298</v>
      </c>
      <c r="K19" s="122"/>
      <c r="L19" s="122"/>
    </row>
    <row r="20" s="453" customFormat="1" customHeight="1" spans="1:12">
      <c r="A20" s="465">
        <v>8</v>
      </c>
      <c r="B20" s="466">
        <v>967</v>
      </c>
      <c r="C20" s="466">
        <v>1534</v>
      </c>
      <c r="D20" s="466">
        <v>1544</v>
      </c>
      <c r="E20" s="466">
        <v>1901</v>
      </c>
      <c r="F20" s="466">
        <v>1912</v>
      </c>
      <c r="G20" s="466">
        <v>1918</v>
      </c>
      <c r="H20" s="466">
        <v>1934</v>
      </c>
      <c r="I20" s="466">
        <v>2476</v>
      </c>
      <c r="J20" s="466">
        <v>4481</v>
      </c>
      <c r="K20" s="122"/>
      <c r="L20" s="122"/>
    </row>
    <row r="21" s="453" customFormat="1" customHeight="1" spans="1:12">
      <c r="A21" s="465">
        <v>8.5</v>
      </c>
      <c r="B21" s="466">
        <v>999</v>
      </c>
      <c r="C21" s="466">
        <v>1610</v>
      </c>
      <c r="D21" s="466">
        <v>1615</v>
      </c>
      <c r="E21" s="466">
        <v>1971</v>
      </c>
      <c r="F21" s="466">
        <v>1975</v>
      </c>
      <c r="G21" s="466">
        <v>1988</v>
      </c>
      <c r="H21" s="466">
        <v>2013</v>
      </c>
      <c r="I21" s="466">
        <v>2580</v>
      </c>
      <c r="J21" s="466">
        <v>4667</v>
      </c>
      <c r="K21" s="122"/>
      <c r="L21" s="122"/>
    </row>
    <row r="22" s="453" customFormat="1" customHeight="1" spans="1:12">
      <c r="A22" s="465">
        <v>9</v>
      </c>
      <c r="B22" s="466">
        <v>1029</v>
      </c>
      <c r="C22" s="466">
        <v>1684</v>
      </c>
      <c r="D22" s="466">
        <v>1693</v>
      </c>
      <c r="E22" s="466">
        <v>2045</v>
      </c>
      <c r="F22" s="466">
        <v>2057</v>
      </c>
      <c r="G22" s="466">
        <v>2056</v>
      </c>
      <c r="H22" s="466">
        <v>2084</v>
      </c>
      <c r="I22" s="466">
        <v>2686</v>
      </c>
      <c r="J22" s="466">
        <v>4853</v>
      </c>
      <c r="K22" s="122"/>
      <c r="L22" s="122"/>
    </row>
    <row r="23" s="453" customFormat="1" customHeight="1" spans="1:12">
      <c r="A23" s="465">
        <v>9.5</v>
      </c>
      <c r="B23" s="466">
        <v>1058</v>
      </c>
      <c r="C23" s="466">
        <v>1759</v>
      </c>
      <c r="D23" s="466">
        <v>1766</v>
      </c>
      <c r="E23" s="466">
        <v>2118</v>
      </c>
      <c r="F23" s="466">
        <v>2138</v>
      </c>
      <c r="G23" s="466">
        <v>2125</v>
      </c>
      <c r="H23" s="466">
        <v>2164</v>
      </c>
      <c r="I23" s="466">
        <v>2793</v>
      </c>
      <c r="J23" s="466">
        <v>5042</v>
      </c>
      <c r="K23" s="122"/>
      <c r="L23" s="122"/>
    </row>
    <row r="24" s="453" customFormat="1" customHeight="1" spans="1:12">
      <c r="A24" s="465">
        <v>10</v>
      </c>
      <c r="B24" s="466">
        <v>1091</v>
      </c>
      <c r="C24" s="466">
        <v>1834</v>
      </c>
      <c r="D24" s="466">
        <v>1844</v>
      </c>
      <c r="E24" s="466">
        <v>2190</v>
      </c>
      <c r="F24" s="466">
        <v>2219</v>
      </c>
      <c r="G24" s="466">
        <v>2192</v>
      </c>
      <c r="H24" s="466">
        <v>2239</v>
      </c>
      <c r="I24" s="466">
        <v>2897</v>
      </c>
      <c r="J24" s="466">
        <v>5227</v>
      </c>
      <c r="K24" s="122"/>
      <c r="L24" s="122"/>
    </row>
    <row r="25" s="453" customFormat="1" customHeight="1" spans="1:12">
      <c r="A25" s="465">
        <v>10.5</v>
      </c>
      <c r="B25" s="466">
        <v>1133</v>
      </c>
      <c r="C25" s="466">
        <v>1907</v>
      </c>
      <c r="D25" s="466">
        <v>1915</v>
      </c>
      <c r="E25" s="466">
        <v>2261</v>
      </c>
      <c r="F25" s="466">
        <v>2290</v>
      </c>
      <c r="G25" s="466">
        <v>2262</v>
      </c>
      <c r="H25" s="466">
        <v>2310</v>
      </c>
      <c r="I25" s="466">
        <v>2980</v>
      </c>
      <c r="J25" s="466">
        <v>5414</v>
      </c>
      <c r="K25" s="122"/>
      <c r="L25" s="122"/>
    </row>
    <row r="26" s="453" customFormat="1" customHeight="1" spans="1:12">
      <c r="A26" s="465">
        <v>11</v>
      </c>
      <c r="B26" s="466">
        <v>1175</v>
      </c>
      <c r="C26" s="466">
        <v>1969</v>
      </c>
      <c r="D26" s="466">
        <v>1978</v>
      </c>
      <c r="E26" s="466">
        <v>2319</v>
      </c>
      <c r="F26" s="466">
        <v>2335</v>
      </c>
      <c r="G26" s="466">
        <v>2332</v>
      </c>
      <c r="H26" s="466">
        <v>2380</v>
      </c>
      <c r="I26" s="466">
        <v>3060</v>
      </c>
      <c r="J26" s="466">
        <v>5599</v>
      </c>
      <c r="K26" s="122"/>
      <c r="L26" s="122"/>
    </row>
    <row r="27" s="453" customFormat="1" customHeight="1" spans="1:12">
      <c r="A27" s="465">
        <v>11.5</v>
      </c>
      <c r="B27" s="466">
        <v>1212</v>
      </c>
      <c r="C27" s="466">
        <v>2031</v>
      </c>
      <c r="D27" s="466">
        <v>2044</v>
      </c>
      <c r="E27" s="466">
        <v>2381</v>
      </c>
      <c r="F27" s="466">
        <v>2405</v>
      </c>
      <c r="G27" s="466">
        <v>2401</v>
      </c>
      <c r="H27" s="466">
        <v>2447</v>
      </c>
      <c r="I27" s="466">
        <v>3143</v>
      </c>
      <c r="J27" s="466">
        <v>5787</v>
      </c>
      <c r="K27" s="122"/>
      <c r="L27" s="122"/>
    </row>
    <row r="28" s="453" customFormat="1" customHeight="1" spans="1:12">
      <c r="A28" s="465">
        <v>12</v>
      </c>
      <c r="B28" s="466">
        <v>1253</v>
      </c>
      <c r="C28" s="466">
        <v>2095</v>
      </c>
      <c r="D28" s="466">
        <v>2107</v>
      </c>
      <c r="E28" s="466">
        <v>2441</v>
      </c>
      <c r="F28" s="466">
        <v>2472</v>
      </c>
      <c r="G28" s="466">
        <v>2473</v>
      </c>
      <c r="H28" s="466">
        <v>2518</v>
      </c>
      <c r="I28" s="466">
        <v>3221</v>
      </c>
      <c r="J28" s="466">
        <v>5970</v>
      </c>
      <c r="K28" s="122"/>
      <c r="L28" s="122"/>
    </row>
    <row r="29" s="453" customFormat="1" customHeight="1" spans="1:12">
      <c r="A29" s="465">
        <v>12.5</v>
      </c>
      <c r="B29" s="466">
        <v>1293</v>
      </c>
      <c r="C29" s="466">
        <v>2155</v>
      </c>
      <c r="D29" s="466">
        <v>2171</v>
      </c>
      <c r="E29" s="466">
        <v>2500</v>
      </c>
      <c r="F29" s="466">
        <v>2539</v>
      </c>
      <c r="G29" s="466">
        <v>2539</v>
      </c>
      <c r="H29" s="466">
        <v>2589</v>
      </c>
      <c r="I29" s="466">
        <v>3303</v>
      </c>
      <c r="J29" s="466">
        <v>6156</v>
      </c>
      <c r="K29" s="122"/>
      <c r="L29" s="122"/>
    </row>
    <row r="30" s="453" customFormat="1" customHeight="1" spans="1:12">
      <c r="A30" s="465">
        <v>13</v>
      </c>
      <c r="B30" s="466">
        <v>1332</v>
      </c>
      <c r="C30" s="466">
        <v>2220</v>
      </c>
      <c r="D30" s="466">
        <v>2238</v>
      </c>
      <c r="E30" s="466">
        <v>2571</v>
      </c>
      <c r="F30" s="466">
        <v>2610</v>
      </c>
      <c r="G30" s="466">
        <v>2611</v>
      </c>
      <c r="H30" s="466">
        <v>2655</v>
      </c>
      <c r="I30" s="466">
        <v>3385</v>
      </c>
      <c r="J30" s="466">
        <v>6304</v>
      </c>
      <c r="K30" s="122"/>
      <c r="L30" s="122"/>
    </row>
    <row r="31" s="453" customFormat="1" customHeight="1" spans="1:12">
      <c r="A31" s="465">
        <v>13.5</v>
      </c>
      <c r="B31" s="466">
        <v>1371</v>
      </c>
      <c r="C31" s="466">
        <v>2284</v>
      </c>
      <c r="D31" s="466">
        <v>2300</v>
      </c>
      <c r="E31" s="466">
        <v>2644</v>
      </c>
      <c r="F31" s="466">
        <v>2680</v>
      </c>
      <c r="G31" s="466">
        <v>2681</v>
      </c>
      <c r="H31" s="466">
        <v>2726</v>
      </c>
      <c r="I31" s="466">
        <v>3464</v>
      </c>
      <c r="J31" s="466">
        <v>6453</v>
      </c>
      <c r="K31" s="122"/>
      <c r="L31" s="122"/>
    </row>
    <row r="32" s="453" customFormat="1" customHeight="1" spans="1:12">
      <c r="A32" s="465">
        <v>14</v>
      </c>
      <c r="B32" s="466">
        <v>1415</v>
      </c>
      <c r="C32" s="466">
        <v>2344</v>
      </c>
      <c r="D32" s="466">
        <v>2365</v>
      </c>
      <c r="E32" s="466">
        <v>2715</v>
      </c>
      <c r="F32" s="466">
        <v>2748</v>
      </c>
      <c r="G32" s="466">
        <v>2749</v>
      </c>
      <c r="H32" s="466">
        <v>2793</v>
      </c>
      <c r="I32" s="466">
        <v>3547</v>
      </c>
      <c r="J32" s="466">
        <v>6598</v>
      </c>
      <c r="K32" s="122"/>
      <c r="L32" s="122"/>
    </row>
    <row r="33" s="453" customFormat="1" customHeight="1" spans="1:12">
      <c r="A33" s="465">
        <v>14.5</v>
      </c>
      <c r="B33" s="466">
        <v>1454</v>
      </c>
      <c r="C33" s="466">
        <v>2408</v>
      </c>
      <c r="D33" s="466">
        <v>2432</v>
      </c>
      <c r="E33" s="466">
        <v>2789</v>
      </c>
      <c r="F33" s="466">
        <v>2817</v>
      </c>
      <c r="G33" s="466">
        <v>2819</v>
      </c>
      <c r="H33" s="466">
        <v>2860</v>
      </c>
      <c r="I33" s="466">
        <v>3628</v>
      </c>
      <c r="J33" s="466">
        <v>6748</v>
      </c>
      <c r="K33" s="122"/>
      <c r="L33" s="122"/>
    </row>
    <row r="34" s="453" customFormat="1" customHeight="1" spans="1:12">
      <c r="A34" s="465">
        <v>15</v>
      </c>
      <c r="B34" s="466">
        <v>1495</v>
      </c>
      <c r="C34" s="466">
        <v>2469</v>
      </c>
      <c r="D34" s="466">
        <v>2494</v>
      </c>
      <c r="E34" s="466">
        <v>2860</v>
      </c>
      <c r="F34" s="466">
        <v>2886</v>
      </c>
      <c r="G34" s="466">
        <v>2892</v>
      </c>
      <c r="H34" s="466">
        <v>2928</v>
      </c>
      <c r="I34" s="466">
        <v>3707</v>
      </c>
      <c r="J34" s="466">
        <v>6894</v>
      </c>
      <c r="K34" s="122"/>
      <c r="L34" s="122"/>
    </row>
    <row r="35" s="453" customFormat="1" customHeight="1" spans="1:12">
      <c r="A35" s="465">
        <v>15.5</v>
      </c>
      <c r="B35" s="466">
        <v>1529</v>
      </c>
      <c r="C35" s="466">
        <v>2520</v>
      </c>
      <c r="D35" s="466">
        <v>2550</v>
      </c>
      <c r="E35" s="466">
        <v>2932</v>
      </c>
      <c r="F35" s="466">
        <v>2957</v>
      </c>
      <c r="G35" s="466">
        <v>2934</v>
      </c>
      <c r="H35" s="466">
        <v>2987</v>
      </c>
      <c r="I35" s="466">
        <v>3779</v>
      </c>
      <c r="J35" s="466">
        <v>7043</v>
      </c>
      <c r="K35" s="122"/>
      <c r="L35" s="122"/>
    </row>
    <row r="36" s="453" customFormat="1" customHeight="1" spans="1:12">
      <c r="A36" s="465">
        <v>16</v>
      </c>
      <c r="B36" s="466">
        <v>1562</v>
      </c>
      <c r="C36" s="466">
        <v>2576</v>
      </c>
      <c r="D36" s="466">
        <v>2604</v>
      </c>
      <c r="E36" s="466">
        <v>3005</v>
      </c>
      <c r="F36" s="466">
        <v>3035</v>
      </c>
      <c r="G36" s="466">
        <v>2980</v>
      </c>
      <c r="H36" s="466">
        <v>3048</v>
      </c>
      <c r="I36" s="466">
        <v>3847</v>
      </c>
      <c r="J36" s="466">
        <v>7194</v>
      </c>
      <c r="K36" s="122"/>
      <c r="L36" s="122"/>
    </row>
    <row r="37" s="453" customFormat="1" customHeight="1" spans="1:12">
      <c r="A37" s="465">
        <v>16.5</v>
      </c>
      <c r="B37" s="466">
        <v>1599</v>
      </c>
      <c r="C37" s="466">
        <v>2627</v>
      </c>
      <c r="D37" s="466">
        <v>2659</v>
      </c>
      <c r="E37" s="466">
        <v>3077</v>
      </c>
      <c r="F37" s="466">
        <v>3106</v>
      </c>
      <c r="G37" s="466">
        <v>3019</v>
      </c>
      <c r="H37" s="466">
        <v>3105</v>
      </c>
      <c r="I37" s="466">
        <v>3918</v>
      </c>
      <c r="J37" s="466">
        <v>7342</v>
      </c>
      <c r="K37" s="122"/>
      <c r="L37" s="122"/>
    </row>
    <row r="38" s="453" customFormat="1" customHeight="1" spans="1:12">
      <c r="A38" s="465">
        <v>17</v>
      </c>
      <c r="B38" s="466">
        <v>1632</v>
      </c>
      <c r="C38" s="466">
        <v>2681</v>
      </c>
      <c r="D38" s="466">
        <v>2712</v>
      </c>
      <c r="E38" s="466">
        <v>3149</v>
      </c>
      <c r="F38" s="466">
        <v>3177</v>
      </c>
      <c r="G38" s="466">
        <v>3064</v>
      </c>
      <c r="H38" s="466">
        <v>3162</v>
      </c>
      <c r="I38" s="466">
        <v>3987</v>
      </c>
      <c r="J38" s="466">
        <v>7491</v>
      </c>
      <c r="K38" s="122"/>
      <c r="L38" s="122"/>
    </row>
    <row r="39" s="453" customFormat="1" customHeight="1" spans="1:12">
      <c r="A39" s="465">
        <v>17.5</v>
      </c>
      <c r="B39" s="466">
        <v>1667</v>
      </c>
      <c r="C39" s="466">
        <v>2733</v>
      </c>
      <c r="D39" s="466">
        <v>2767</v>
      </c>
      <c r="E39" s="466">
        <v>3222</v>
      </c>
      <c r="F39" s="466">
        <v>3251</v>
      </c>
      <c r="G39" s="466">
        <v>3106</v>
      </c>
      <c r="H39" s="466">
        <v>3222</v>
      </c>
      <c r="I39" s="466">
        <v>4054</v>
      </c>
      <c r="J39" s="466">
        <v>7642</v>
      </c>
      <c r="K39" s="122"/>
      <c r="L39" s="122"/>
    </row>
    <row r="40" s="453" customFormat="1" customHeight="1" spans="1:12">
      <c r="A40" s="465">
        <v>18</v>
      </c>
      <c r="B40" s="466">
        <v>1685</v>
      </c>
      <c r="C40" s="466">
        <v>2785</v>
      </c>
      <c r="D40" s="466">
        <v>2822</v>
      </c>
      <c r="E40" s="466">
        <v>3226</v>
      </c>
      <c r="F40" s="466">
        <v>3309</v>
      </c>
      <c r="G40" s="466">
        <v>3151</v>
      </c>
      <c r="H40" s="466">
        <v>3255</v>
      </c>
      <c r="I40" s="466">
        <v>4068</v>
      </c>
      <c r="J40" s="466">
        <v>7788</v>
      </c>
      <c r="K40" s="122"/>
      <c r="L40" s="122"/>
    </row>
    <row r="41" s="453" customFormat="1" customHeight="1" spans="1:12">
      <c r="A41" s="465">
        <v>18.5</v>
      </c>
      <c r="B41" s="466">
        <v>1705</v>
      </c>
      <c r="C41" s="466">
        <v>2833</v>
      </c>
      <c r="D41" s="466">
        <v>2878</v>
      </c>
      <c r="E41" s="466">
        <v>3232</v>
      </c>
      <c r="F41" s="466">
        <v>3364</v>
      </c>
      <c r="G41" s="466">
        <v>3195</v>
      </c>
      <c r="H41" s="466">
        <v>3287</v>
      </c>
      <c r="I41" s="466">
        <v>4075</v>
      </c>
      <c r="J41" s="466">
        <v>7936</v>
      </c>
      <c r="K41" s="122"/>
      <c r="L41" s="122"/>
    </row>
    <row r="42" s="453" customFormat="1" customHeight="1" spans="1:12">
      <c r="A42" s="465">
        <v>19</v>
      </c>
      <c r="B42" s="466">
        <v>1717</v>
      </c>
      <c r="C42" s="466">
        <v>2859</v>
      </c>
      <c r="D42" s="466">
        <v>2934</v>
      </c>
      <c r="E42" s="466">
        <v>3242</v>
      </c>
      <c r="F42" s="466">
        <v>3421</v>
      </c>
      <c r="G42" s="466">
        <v>3239</v>
      </c>
      <c r="H42" s="466">
        <v>3315</v>
      </c>
      <c r="I42" s="466">
        <v>4088</v>
      </c>
      <c r="J42" s="466">
        <v>8083</v>
      </c>
      <c r="K42" s="122"/>
      <c r="L42" s="122"/>
    </row>
    <row r="43" s="453" customFormat="1" customHeight="1" spans="1:12">
      <c r="A43" s="465">
        <v>19.5</v>
      </c>
      <c r="B43" s="466">
        <v>1731</v>
      </c>
      <c r="C43" s="466">
        <v>2880</v>
      </c>
      <c r="D43" s="466">
        <v>2946</v>
      </c>
      <c r="E43" s="466">
        <v>3258</v>
      </c>
      <c r="F43" s="466">
        <v>3476</v>
      </c>
      <c r="G43" s="466">
        <v>3279</v>
      </c>
      <c r="H43" s="466">
        <v>3347</v>
      </c>
      <c r="I43" s="466">
        <v>4098</v>
      </c>
      <c r="J43" s="466">
        <v>8170</v>
      </c>
      <c r="K43" s="122"/>
      <c r="L43" s="122"/>
    </row>
    <row r="44" s="453" customFormat="1" customHeight="1" spans="1:12">
      <c r="A44" s="465">
        <v>20</v>
      </c>
      <c r="B44" s="466">
        <v>1737</v>
      </c>
      <c r="C44" s="466">
        <v>2893</v>
      </c>
      <c r="D44" s="466">
        <v>2966</v>
      </c>
      <c r="E44" s="466">
        <v>3268</v>
      </c>
      <c r="F44" s="466">
        <v>3503</v>
      </c>
      <c r="G44" s="466">
        <v>3322</v>
      </c>
      <c r="H44" s="466">
        <v>3368</v>
      </c>
      <c r="I44" s="466">
        <v>4107</v>
      </c>
      <c r="J44" s="466">
        <v>8371</v>
      </c>
      <c r="K44" s="122"/>
      <c r="L44" s="122"/>
    </row>
    <row r="45" s="454" customFormat="1" ht="19.5" customHeight="1" spans="1:12">
      <c r="A45" s="463" t="s">
        <v>1347</v>
      </c>
      <c r="B45" s="464">
        <v>1</v>
      </c>
      <c r="C45" s="464">
        <v>2</v>
      </c>
      <c r="D45" s="464">
        <v>3</v>
      </c>
      <c r="E45" s="464">
        <v>4</v>
      </c>
      <c r="F45" s="464">
        <v>5</v>
      </c>
      <c r="G45" s="464">
        <v>6</v>
      </c>
      <c r="H45" s="464">
        <v>7</v>
      </c>
      <c r="I45" s="464">
        <v>8</v>
      </c>
      <c r="J45" s="464">
        <v>9</v>
      </c>
      <c r="K45" s="122"/>
      <c r="L45" s="122"/>
    </row>
    <row r="46" s="453" customFormat="1" ht="15" customHeight="1" spans="1:12">
      <c r="A46" s="467" t="s">
        <v>1348</v>
      </c>
      <c r="B46" s="466">
        <v>76</v>
      </c>
      <c r="C46" s="468">
        <v>126</v>
      </c>
      <c r="D46" s="466">
        <v>131</v>
      </c>
      <c r="E46" s="466">
        <v>144</v>
      </c>
      <c r="F46" s="469">
        <v>163</v>
      </c>
      <c r="G46" s="468">
        <v>154</v>
      </c>
      <c r="H46" s="468">
        <v>155</v>
      </c>
      <c r="I46" s="468">
        <v>204</v>
      </c>
      <c r="J46" s="468">
        <v>410</v>
      </c>
      <c r="K46" s="122"/>
      <c r="L46" s="122"/>
    </row>
    <row r="47" s="453" customFormat="1" customHeight="1" spans="1:12">
      <c r="A47" s="467" t="s">
        <v>1349</v>
      </c>
      <c r="B47" s="466">
        <v>72</v>
      </c>
      <c r="C47" s="468">
        <v>121</v>
      </c>
      <c r="D47" s="466">
        <v>125</v>
      </c>
      <c r="E47" s="466">
        <v>138</v>
      </c>
      <c r="F47" s="469">
        <v>160</v>
      </c>
      <c r="G47" s="468">
        <v>149</v>
      </c>
      <c r="H47" s="468">
        <v>151</v>
      </c>
      <c r="I47" s="468">
        <v>203</v>
      </c>
      <c r="J47" s="468">
        <v>404</v>
      </c>
      <c r="K47" s="122"/>
      <c r="L47" s="122"/>
    </row>
    <row r="48" s="453" customFormat="1" ht="18" customHeight="1" spans="1:12">
      <c r="A48" s="467" t="s">
        <v>1350</v>
      </c>
      <c r="B48" s="466">
        <v>69</v>
      </c>
      <c r="C48" s="468">
        <v>116</v>
      </c>
      <c r="D48" s="466">
        <v>121</v>
      </c>
      <c r="E48" s="466">
        <v>127</v>
      </c>
      <c r="F48" s="469">
        <v>152</v>
      </c>
      <c r="G48" s="468">
        <v>140</v>
      </c>
      <c r="H48" s="468">
        <v>141</v>
      </c>
      <c r="I48" s="468">
        <v>198</v>
      </c>
      <c r="J48" s="468">
        <v>363</v>
      </c>
      <c r="K48" s="122"/>
      <c r="L48" s="122"/>
    </row>
    <row r="49" s="453" customFormat="1" ht="18" customHeight="1" spans="1:12">
      <c r="A49" s="467" t="s">
        <v>1351</v>
      </c>
      <c r="B49" s="466">
        <v>68</v>
      </c>
      <c r="C49" s="468">
        <v>114</v>
      </c>
      <c r="D49" s="466">
        <v>121</v>
      </c>
      <c r="E49" s="466">
        <v>126</v>
      </c>
      <c r="F49" s="469">
        <v>151</v>
      </c>
      <c r="G49" s="468">
        <v>139</v>
      </c>
      <c r="H49" s="468">
        <v>141</v>
      </c>
      <c r="I49" s="468">
        <v>198</v>
      </c>
      <c r="J49" s="468">
        <v>363</v>
      </c>
      <c r="K49" s="122"/>
      <c r="L49" s="122"/>
    </row>
    <row r="50" s="453" customFormat="1" ht="18" customHeight="1" spans="1:12">
      <c r="A50" s="467" t="s">
        <v>1352</v>
      </c>
      <c r="B50" s="466">
        <v>67</v>
      </c>
      <c r="C50" s="468">
        <v>113</v>
      </c>
      <c r="D50" s="466">
        <v>119</v>
      </c>
      <c r="E50" s="466">
        <v>125</v>
      </c>
      <c r="F50" s="469">
        <v>145</v>
      </c>
      <c r="G50" s="468">
        <v>137</v>
      </c>
      <c r="H50" s="468">
        <v>138</v>
      </c>
      <c r="I50" s="468">
        <v>192</v>
      </c>
      <c r="J50" s="468">
        <v>358</v>
      </c>
      <c r="K50" s="122"/>
      <c r="L50" s="122"/>
    </row>
    <row r="51" s="452" customFormat="1" spans="1:12">
      <c r="A51" s="122"/>
      <c r="B51" s="122"/>
      <c r="C51" s="122"/>
      <c r="D51" s="122"/>
      <c r="E51" s="122"/>
      <c r="F51" s="122"/>
      <c r="G51" s="122"/>
      <c r="H51" s="122"/>
      <c r="I51" s="122"/>
      <c r="J51" s="122"/>
      <c r="K51" s="122"/>
      <c r="L51" s="122"/>
    </row>
    <row r="52" s="452" customFormat="1" spans="1:12">
      <c r="A52" s="122"/>
      <c r="B52" s="122"/>
      <c r="C52" s="122"/>
      <c r="D52" s="122"/>
      <c r="E52" s="122"/>
      <c r="F52" s="122"/>
      <c r="G52" s="122"/>
      <c r="H52" s="122"/>
      <c r="I52" s="122"/>
      <c r="J52" s="122"/>
      <c r="K52" s="122"/>
      <c r="L52" s="122"/>
    </row>
    <row r="53" s="452" customFormat="1" spans="1:12">
      <c r="A53" s="122"/>
      <c r="B53" s="122"/>
      <c r="C53" s="122"/>
      <c r="D53" s="122"/>
      <c r="E53" s="122"/>
      <c r="F53" s="122"/>
      <c r="G53" s="122"/>
      <c r="H53" s="122"/>
      <c r="I53" s="122"/>
      <c r="J53" s="122"/>
      <c r="K53" s="122"/>
      <c r="L53" s="122"/>
    </row>
  </sheetData>
  <mergeCells count="1">
    <mergeCell ref="A1:J1"/>
  </mergeCells>
  <hyperlinks>
    <hyperlink ref="K1" location="目录!A1" display="目录!A1"/>
  </hyperlinks>
  <pageMargins left="0.75" right="0.75" top="1" bottom="1" header="0.5" footer="0.5"/>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0"/>
  <sheetViews>
    <sheetView workbookViewId="0">
      <selection activeCell="N1" sqref="N1"/>
    </sheetView>
  </sheetViews>
  <sheetFormatPr defaultColWidth="8.89166666666667" defaultRowHeight="13.5"/>
  <cols>
    <col min="1" max="1" width="10.1333333333333" style="438" customWidth="1"/>
    <col min="2" max="13" width="11.625" style="438" customWidth="1"/>
    <col min="14" max="16384" width="8.89166666666667" style="438"/>
  </cols>
  <sheetData>
    <row r="1" s="438" customFormat="1" ht="46.5" spans="1:14">
      <c r="A1" s="439" t="s">
        <v>1353</v>
      </c>
      <c r="B1" s="439"/>
      <c r="C1" s="439"/>
      <c r="D1" s="439"/>
      <c r="E1" s="439"/>
      <c r="F1" s="439"/>
      <c r="G1" s="439"/>
      <c r="H1" s="439"/>
      <c r="I1" s="439"/>
      <c r="J1" s="439"/>
      <c r="K1" s="439"/>
      <c r="L1" s="439"/>
      <c r="M1" s="439"/>
      <c r="N1" s="26" t="s">
        <v>60</v>
      </c>
    </row>
    <row r="2" s="438" customFormat="1" ht="30" customHeight="1" spans="1:14">
      <c r="A2" s="440" t="s">
        <v>1354</v>
      </c>
      <c r="B2" s="440"/>
      <c r="C2" s="440"/>
      <c r="D2" s="440"/>
      <c r="E2" s="440"/>
      <c r="F2" s="440"/>
      <c r="G2" s="440"/>
      <c r="H2" s="440"/>
      <c r="I2" s="440"/>
      <c r="J2" s="440"/>
      <c r="K2" s="440"/>
      <c r="L2" s="440"/>
      <c r="M2" s="440"/>
      <c r="N2" s="26" t="s">
        <v>303</v>
      </c>
    </row>
    <row r="3" s="438" customFormat="1" ht="27" customHeight="1" spans="1:14">
      <c r="A3" s="441" t="s">
        <v>1355</v>
      </c>
      <c r="B3" s="441"/>
      <c r="C3" s="441"/>
      <c r="D3" s="441"/>
      <c r="E3" s="441"/>
      <c r="F3" s="441"/>
      <c r="G3" s="441"/>
      <c r="H3" s="441"/>
      <c r="I3" s="441"/>
      <c r="J3" s="441"/>
      <c r="K3" s="441"/>
      <c r="L3" s="441"/>
      <c r="M3" s="450"/>
      <c r="N3" s="26"/>
    </row>
    <row r="4" s="438" customFormat="1" ht="53" customHeight="1" spans="1:13">
      <c r="A4" s="442" t="s">
        <v>1356</v>
      </c>
      <c r="B4" s="443" t="s">
        <v>671</v>
      </c>
      <c r="C4" s="443" t="s">
        <v>310</v>
      </c>
      <c r="D4" s="443" t="s">
        <v>592</v>
      </c>
      <c r="E4" s="443" t="s">
        <v>636</v>
      </c>
      <c r="F4" s="443" t="s">
        <v>1357</v>
      </c>
      <c r="G4" s="443" t="s">
        <v>1358</v>
      </c>
      <c r="H4" s="443" t="s">
        <v>1358</v>
      </c>
      <c r="I4" s="443" t="s">
        <v>1359</v>
      </c>
      <c r="J4" s="443" t="s">
        <v>1360</v>
      </c>
      <c r="K4" s="103" t="s">
        <v>564</v>
      </c>
      <c r="L4" s="443" t="s">
        <v>593</v>
      </c>
      <c r="M4" s="443" t="s">
        <v>1361</v>
      </c>
    </row>
    <row r="5" s="438" customFormat="1" ht="19" customHeight="1" spans="1:13">
      <c r="A5" s="444" t="s">
        <v>1362</v>
      </c>
      <c r="B5" s="444" t="s">
        <v>1363</v>
      </c>
      <c r="C5" s="444" t="s">
        <v>1364</v>
      </c>
      <c r="D5" s="444" t="s">
        <v>1365</v>
      </c>
      <c r="E5" s="444" t="s">
        <v>1366</v>
      </c>
      <c r="F5" s="444" t="s">
        <v>1367</v>
      </c>
      <c r="G5" s="444" t="s">
        <v>1368</v>
      </c>
      <c r="H5" s="444" t="s">
        <v>1369</v>
      </c>
      <c r="I5" s="444" t="s">
        <v>1370</v>
      </c>
      <c r="J5" s="444" t="s">
        <v>1371</v>
      </c>
      <c r="K5" s="444" t="s">
        <v>1372</v>
      </c>
      <c r="L5" s="444" t="s">
        <v>1373</v>
      </c>
      <c r="M5" s="444" t="s">
        <v>1374</v>
      </c>
    </row>
    <row r="6" s="438" customFormat="1" spans="1:13">
      <c r="A6" s="445">
        <v>1</v>
      </c>
      <c r="B6" s="446">
        <v>171.8996</v>
      </c>
      <c r="C6" s="446">
        <v>183.217062</v>
      </c>
      <c r="D6" s="446">
        <v>276.08173850112</v>
      </c>
      <c r="E6" s="446">
        <v>264.700012</v>
      </c>
      <c r="F6" s="446">
        <v>253.679012</v>
      </c>
      <c r="G6" s="446">
        <v>249.8676</v>
      </c>
      <c r="H6" s="446">
        <v>249.8676</v>
      </c>
      <c r="I6" s="446">
        <v>249.47113625</v>
      </c>
      <c r="J6" s="446">
        <v>284.74</v>
      </c>
      <c r="K6" s="446">
        <v>249.8676</v>
      </c>
      <c r="L6" s="446">
        <v>276.08173850112</v>
      </c>
      <c r="M6" s="446">
        <v>276.08173850112</v>
      </c>
    </row>
    <row r="7" s="438" customFormat="1" spans="1:13">
      <c r="A7" s="445">
        <v>1.5</v>
      </c>
      <c r="B7" s="446">
        <v>189.4312</v>
      </c>
      <c r="C7" s="446">
        <v>202.9483034</v>
      </c>
      <c r="D7" s="446">
        <v>325.978235676159</v>
      </c>
      <c r="E7" s="446">
        <v>315.5711678848</v>
      </c>
      <c r="F7" s="446">
        <v>317.214568478646</v>
      </c>
      <c r="G7" s="446">
        <v>326.91374</v>
      </c>
      <c r="H7" s="446">
        <v>326.91374</v>
      </c>
      <c r="I7" s="446">
        <v>279.336254375</v>
      </c>
      <c r="J7" s="446">
        <v>327.3</v>
      </c>
      <c r="K7" s="446">
        <v>326.973252</v>
      </c>
      <c r="L7" s="446">
        <v>325.978235676159</v>
      </c>
      <c r="M7" s="446">
        <v>325.978235676159</v>
      </c>
    </row>
    <row r="8" s="438" customFormat="1" spans="1:13">
      <c r="A8" s="445">
        <v>2</v>
      </c>
      <c r="B8" s="446">
        <v>206.2662</v>
      </c>
      <c r="C8" s="446">
        <v>216.4675418</v>
      </c>
      <c r="D8" s="446">
        <v>375.99299787968</v>
      </c>
      <c r="E8" s="446">
        <v>364.2666902016</v>
      </c>
      <c r="F8" s="446">
        <v>315.714568478646</v>
      </c>
      <c r="G8" s="446">
        <v>326.81374</v>
      </c>
      <c r="H8" s="446">
        <v>326.81374</v>
      </c>
      <c r="I8" s="446">
        <v>309.2013725</v>
      </c>
      <c r="J8" s="446">
        <v>378.54</v>
      </c>
      <c r="K8" s="446">
        <v>326.873252</v>
      </c>
      <c r="L8" s="446">
        <v>375.99299787968</v>
      </c>
      <c r="M8" s="446">
        <v>375.99299787968</v>
      </c>
    </row>
    <row r="9" s="438" customFormat="1" ht="17" customHeight="1" spans="1:13">
      <c r="A9" s="445">
        <v>2.5</v>
      </c>
      <c r="B9" s="446">
        <v>223.5656</v>
      </c>
      <c r="C9" s="446">
        <v>229.339332</v>
      </c>
      <c r="D9" s="446">
        <v>425.652964997759</v>
      </c>
      <c r="E9" s="446">
        <v>432.4411467164</v>
      </c>
      <c r="F9" s="446">
        <v>324.786256891066</v>
      </c>
      <c r="G9" s="446">
        <v>332.693492</v>
      </c>
      <c r="H9" s="446">
        <v>332.693492</v>
      </c>
      <c r="I9" s="446">
        <v>338.716518625</v>
      </c>
      <c r="J9" s="446">
        <v>429.64</v>
      </c>
      <c r="K9" s="446">
        <v>332.73804</v>
      </c>
      <c r="L9" s="446">
        <v>425.652964997759</v>
      </c>
      <c r="M9" s="446">
        <v>425.652964997759</v>
      </c>
    </row>
    <row r="10" s="438" customFormat="1" spans="1:13">
      <c r="A10" s="445">
        <v>3</v>
      </c>
      <c r="B10" s="446">
        <v>241.0972</v>
      </c>
      <c r="C10" s="446">
        <v>241.126209</v>
      </c>
      <c r="D10" s="446">
        <v>467.98050035008</v>
      </c>
      <c r="E10" s="446">
        <v>442.3782763288</v>
      </c>
      <c r="F10" s="446">
        <v>333.859404250069</v>
      </c>
      <c r="G10" s="446">
        <v>338.640324</v>
      </c>
      <c r="H10" s="446">
        <v>338.640324</v>
      </c>
      <c r="I10" s="446">
        <v>366.844404662208</v>
      </c>
      <c r="J10" s="446">
        <v>397.479582574414</v>
      </c>
      <c r="K10" s="446">
        <v>338.523708</v>
      </c>
      <c r="L10" s="446">
        <v>467.98050035008</v>
      </c>
      <c r="M10" s="446">
        <v>467.98050035008</v>
      </c>
    </row>
    <row r="11" s="438" customFormat="1" spans="1:13">
      <c r="A11" s="445">
        <v>3.5</v>
      </c>
      <c r="B11" s="446">
        <v>258.6288</v>
      </c>
      <c r="C11" s="446">
        <v>250.5157778</v>
      </c>
      <c r="D11" s="446">
        <v>510.18977067392</v>
      </c>
      <c r="E11" s="446">
        <v>483.4013311176</v>
      </c>
      <c r="F11" s="446">
        <v>342.744652521701</v>
      </c>
      <c r="G11" s="446">
        <v>344.428056</v>
      </c>
      <c r="H11" s="446">
        <v>344.428056</v>
      </c>
      <c r="I11" s="446">
        <v>393.416057772575</v>
      </c>
      <c r="J11" s="446">
        <v>429.157098670149</v>
      </c>
      <c r="K11" s="446">
        <v>344.414296</v>
      </c>
      <c r="L11" s="446">
        <v>510.18977067392</v>
      </c>
      <c r="M11" s="446">
        <v>510.18977067392</v>
      </c>
    </row>
    <row r="12" s="438" customFormat="1" spans="1:13">
      <c r="A12" s="445">
        <v>4</v>
      </c>
      <c r="B12" s="446">
        <v>276.1604</v>
      </c>
      <c r="C12" s="446">
        <v>267.7972152</v>
      </c>
      <c r="D12" s="446">
        <v>546.36752454528</v>
      </c>
      <c r="E12" s="446">
        <v>498.610124639</v>
      </c>
      <c r="F12" s="446">
        <v>351.790623880705</v>
      </c>
      <c r="G12" s="446">
        <v>349.83223256</v>
      </c>
      <c r="H12" s="446">
        <v>349.83223256</v>
      </c>
      <c r="I12" s="446">
        <v>418.762808882942</v>
      </c>
      <c r="J12" s="446">
        <v>459.609712765885</v>
      </c>
      <c r="K12" s="446">
        <v>367.49323256</v>
      </c>
      <c r="L12" s="446">
        <v>546.36752454528</v>
      </c>
      <c r="M12" s="446">
        <v>546.36752454528</v>
      </c>
    </row>
    <row r="13" s="438" customFormat="1" spans="1:13">
      <c r="A13" s="445">
        <v>4.5</v>
      </c>
      <c r="B13" s="446">
        <v>293.2276</v>
      </c>
      <c r="C13" s="446">
        <v>275.2794366</v>
      </c>
      <c r="D13" s="446">
        <v>581.362628131841</v>
      </c>
      <c r="E13" s="446">
        <v>535.5744647368</v>
      </c>
      <c r="F13" s="446">
        <v>360.816874608652</v>
      </c>
      <c r="G13" s="446">
        <v>354.74576773</v>
      </c>
      <c r="H13" s="446">
        <v>354.74576773</v>
      </c>
      <c r="I13" s="446">
        <v>444.80950399331</v>
      </c>
      <c r="J13" s="446">
        <v>490.762270861622</v>
      </c>
      <c r="K13" s="446">
        <v>374.61439273</v>
      </c>
      <c r="L13" s="446">
        <v>581.362628131841</v>
      </c>
      <c r="M13" s="446">
        <v>581.362628131841</v>
      </c>
    </row>
    <row r="14" s="438" customFormat="1" spans="1:13">
      <c r="A14" s="445">
        <v>5</v>
      </c>
      <c r="B14" s="446">
        <v>310.527</v>
      </c>
      <c r="C14" s="446">
        <v>281.9567224</v>
      </c>
      <c r="D14" s="446">
        <v>616.594261775359</v>
      </c>
      <c r="E14" s="446">
        <v>547.17240174</v>
      </c>
      <c r="F14" s="446">
        <v>369.758613967655</v>
      </c>
      <c r="G14" s="446">
        <v>359.857900845</v>
      </c>
      <c r="H14" s="446">
        <v>359.857900845</v>
      </c>
      <c r="I14" s="446">
        <v>470.681213103678</v>
      </c>
      <c r="J14" s="446">
        <v>521.739842957356</v>
      </c>
      <c r="K14" s="446">
        <v>381.934150845</v>
      </c>
      <c r="L14" s="446">
        <v>616.594261775359</v>
      </c>
      <c r="M14" s="446">
        <v>616.594261775359</v>
      </c>
    </row>
    <row r="15" s="438" customFormat="1" spans="1:13">
      <c r="A15" s="445">
        <v>5.5</v>
      </c>
      <c r="B15" s="446">
        <v>292.273717</v>
      </c>
      <c r="C15" s="446">
        <v>297.1208292</v>
      </c>
      <c r="D15" s="446">
        <v>649.9336549632</v>
      </c>
      <c r="E15" s="446">
        <v>592.086224405</v>
      </c>
      <c r="F15" s="446">
        <v>392.90054446619</v>
      </c>
      <c r="G15" s="446">
        <v>392.03533985</v>
      </c>
      <c r="H15" s="446">
        <v>392.03533985</v>
      </c>
      <c r="I15" s="446">
        <v>427.462095808929</v>
      </c>
      <c r="J15" s="446">
        <v>492.987337454482</v>
      </c>
      <c r="K15" s="446">
        <v>416.31921485</v>
      </c>
      <c r="L15" s="446">
        <v>649.9336549632</v>
      </c>
      <c r="M15" s="446">
        <v>649.9336549632</v>
      </c>
    </row>
    <row r="16" s="438" customFormat="1" spans="1:13">
      <c r="A16" s="445">
        <v>6</v>
      </c>
      <c r="B16" s="446">
        <v>302.3807284</v>
      </c>
      <c r="C16" s="446">
        <v>313.1248688</v>
      </c>
      <c r="D16" s="446">
        <v>690.368949859841</v>
      </c>
      <c r="E16" s="446">
        <v>611.969537605</v>
      </c>
      <c r="F16" s="446">
        <v>418.056894516186</v>
      </c>
      <c r="G16" s="446">
        <v>413.1224656</v>
      </c>
      <c r="H16" s="446">
        <v>413.1224656</v>
      </c>
      <c r="I16" s="446">
        <v>459.413195427922</v>
      </c>
      <c r="J16" s="446">
        <v>530.895277223071</v>
      </c>
      <c r="K16" s="446">
        <v>439.6139656</v>
      </c>
      <c r="L16" s="446">
        <v>690.368949859841</v>
      </c>
      <c r="M16" s="446">
        <v>690.368949859841</v>
      </c>
    </row>
    <row r="17" s="438" customFormat="1" spans="1:13">
      <c r="A17" s="445">
        <v>6.5</v>
      </c>
      <c r="B17" s="446">
        <v>312.6802244</v>
      </c>
      <c r="C17" s="446">
        <v>328.8489308</v>
      </c>
      <c r="D17" s="446">
        <v>732.22342509824</v>
      </c>
      <c r="E17" s="446">
        <v>656.183581875</v>
      </c>
      <c r="F17" s="446">
        <v>443.092799631627</v>
      </c>
      <c r="G17" s="446">
        <v>433.793763105</v>
      </c>
      <c r="H17" s="446">
        <v>433.793763105</v>
      </c>
      <c r="I17" s="446">
        <v>491.364295046916</v>
      </c>
      <c r="J17" s="446">
        <v>568.803216991661</v>
      </c>
      <c r="K17" s="446">
        <v>462.492888105</v>
      </c>
      <c r="L17" s="446">
        <v>732.22342509824</v>
      </c>
      <c r="M17" s="446">
        <v>732.22342509824</v>
      </c>
    </row>
    <row r="18" s="438" customFormat="1" spans="1:13">
      <c r="A18" s="445">
        <v>7</v>
      </c>
      <c r="B18" s="446">
        <v>323.172205</v>
      </c>
      <c r="C18" s="446">
        <v>344.7129816</v>
      </c>
      <c r="D18" s="446">
        <v>772.422189937917</v>
      </c>
      <c r="E18" s="446">
        <v>676.999932935</v>
      </c>
      <c r="F18" s="446">
        <v>468.391046122772</v>
      </c>
      <c r="G18" s="446">
        <v>454.305935</v>
      </c>
      <c r="H18" s="446">
        <v>454.305935</v>
      </c>
      <c r="I18" s="446">
        <v>523.315394665909</v>
      </c>
      <c r="J18" s="446">
        <v>606.71115676025</v>
      </c>
      <c r="K18" s="446">
        <v>485.212685</v>
      </c>
      <c r="L18" s="446">
        <v>772.422189937917</v>
      </c>
      <c r="M18" s="446">
        <v>772.422189937917</v>
      </c>
    </row>
    <row r="19" s="438" customFormat="1" spans="1:13">
      <c r="A19" s="445">
        <v>7.5</v>
      </c>
      <c r="B19" s="446">
        <v>333.2792164</v>
      </c>
      <c r="C19" s="446">
        <v>360.7170212</v>
      </c>
      <c r="D19" s="446">
        <v>812.739219806082</v>
      </c>
      <c r="E19" s="446">
        <v>719.814420415002</v>
      </c>
      <c r="F19" s="446">
        <v>490.976204526016</v>
      </c>
      <c r="G19" s="446">
        <v>475.25247919</v>
      </c>
      <c r="H19" s="446">
        <v>475.25247919</v>
      </c>
      <c r="I19" s="446">
        <v>555.266494284903</v>
      </c>
      <c r="J19" s="446">
        <v>644.61909652884</v>
      </c>
      <c r="K19" s="446">
        <v>508.36685419</v>
      </c>
      <c r="L19" s="446">
        <v>812.739219806082</v>
      </c>
      <c r="M19" s="446">
        <v>812.739219806082</v>
      </c>
    </row>
    <row r="20" s="438" customFormat="1" spans="1:13">
      <c r="A20" s="445">
        <v>8</v>
      </c>
      <c r="B20" s="446">
        <v>344.3486508</v>
      </c>
      <c r="C20" s="446">
        <v>376.1611056</v>
      </c>
      <c r="D20" s="446">
        <v>857.313790699519</v>
      </c>
      <c r="E20" s="446">
        <v>739.93099308</v>
      </c>
      <c r="F20" s="446">
        <v>516.135807468406</v>
      </c>
      <c r="G20" s="446">
        <v>495.943203795</v>
      </c>
      <c r="H20" s="446">
        <v>495.943203795</v>
      </c>
      <c r="I20" s="446">
        <v>576.325086201778</v>
      </c>
      <c r="J20" s="446">
        <v>671.63452859531</v>
      </c>
      <c r="K20" s="446">
        <v>531.265203795</v>
      </c>
      <c r="L20" s="446">
        <v>857.313790699519</v>
      </c>
      <c r="M20" s="446">
        <v>857.313790699519</v>
      </c>
    </row>
    <row r="21" s="438" customFormat="1" spans="1:13">
      <c r="A21" s="445">
        <v>8.5</v>
      </c>
      <c r="B21" s="446">
        <v>355.4180852</v>
      </c>
      <c r="C21" s="446">
        <v>392.0251564</v>
      </c>
      <c r="D21" s="446">
        <v>898.931735880962</v>
      </c>
      <c r="E21" s="446">
        <v>780.646145375002</v>
      </c>
      <c r="F21" s="446">
        <v>541.201164447405</v>
      </c>
      <c r="G21" s="446">
        <v>522.13797905</v>
      </c>
      <c r="H21" s="446">
        <v>522.13797905</v>
      </c>
      <c r="I21" s="446">
        <v>607.595404089389</v>
      </c>
      <c r="J21" s="446">
        <v>708.861686632517</v>
      </c>
      <c r="K21" s="446">
        <v>559.66760405</v>
      </c>
      <c r="L21" s="446">
        <v>898.931735880962</v>
      </c>
      <c r="M21" s="446">
        <v>898.931735880962</v>
      </c>
    </row>
    <row r="22" s="438" customFormat="1" spans="1:13">
      <c r="A22" s="445">
        <v>9</v>
      </c>
      <c r="B22" s="446">
        <v>365.9100658</v>
      </c>
      <c r="C22" s="446">
        <v>407.4692408</v>
      </c>
      <c r="D22" s="446">
        <v>939.367030777594</v>
      </c>
      <c r="E22" s="446">
        <v>800.995977505005</v>
      </c>
      <c r="F22" s="446">
        <v>568.423101167048</v>
      </c>
      <c r="G22" s="446">
        <v>548.2991101</v>
      </c>
      <c r="H22" s="446">
        <v>548.2991101</v>
      </c>
      <c r="I22" s="446">
        <v>638.865721977</v>
      </c>
      <c r="J22" s="446">
        <v>746.088844669724</v>
      </c>
      <c r="K22" s="446">
        <v>588.0363601</v>
      </c>
      <c r="L22" s="446">
        <v>939.367030777594</v>
      </c>
      <c r="M22" s="446">
        <v>939.367030777594</v>
      </c>
    </row>
    <row r="23" s="438" customFormat="1" spans="1:13">
      <c r="A23" s="445">
        <v>9.5</v>
      </c>
      <c r="B23" s="446">
        <v>376.4020464</v>
      </c>
      <c r="C23" s="446">
        <v>423.1933028</v>
      </c>
      <c r="D23" s="446">
        <v>980.038855731203</v>
      </c>
      <c r="E23" s="446">
        <v>845.909800170004</v>
      </c>
      <c r="F23" s="446">
        <v>595.921269992076</v>
      </c>
      <c r="G23" s="446">
        <v>574.61954337</v>
      </c>
      <c r="H23" s="446">
        <v>574.61954337</v>
      </c>
      <c r="I23" s="446">
        <v>670.136039864611</v>
      </c>
      <c r="J23" s="446">
        <v>783.31600270693</v>
      </c>
      <c r="K23" s="446">
        <v>616.56441837</v>
      </c>
      <c r="L23" s="446">
        <v>980.038855731203</v>
      </c>
      <c r="M23" s="446">
        <v>980.038855731203</v>
      </c>
    </row>
    <row r="24" s="438" customFormat="1" spans="1:13">
      <c r="A24" s="445">
        <v>10</v>
      </c>
      <c r="B24" s="446">
        <v>387.4714808</v>
      </c>
      <c r="C24" s="446">
        <v>438.777376</v>
      </c>
      <c r="D24" s="446">
        <v>1024.84995668159</v>
      </c>
      <c r="E24" s="446">
        <v>866.026372834995</v>
      </c>
      <c r="F24" s="446">
        <v>620.41253542169</v>
      </c>
      <c r="G24" s="446">
        <v>600.94068308</v>
      </c>
      <c r="H24" s="446">
        <v>600.94068308</v>
      </c>
      <c r="I24" s="446">
        <v>701.406357752222</v>
      </c>
      <c r="J24" s="446">
        <v>820.543160744136</v>
      </c>
      <c r="K24" s="446">
        <v>645.09318308</v>
      </c>
      <c r="L24" s="446">
        <v>1024.84995668159</v>
      </c>
      <c r="M24" s="446">
        <v>1024.84995668159</v>
      </c>
    </row>
    <row r="25" s="438" customFormat="1" spans="1:13">
      <c r="A25" s="445">
        <v>10.5</v>
      </c>
      <c r="B25" s="446">
        <v>374.558844556605</v>
      </c>
      <c r="C25" s="446">
        <v>407.447463256605</v>
      </c>
      <c r="D25" s="446">
        <v>1081.55329808768</v>
      </c>
      <c r="E25" s="446">
        <v>918.607600850004</v>
      </c>
      <c r="F25" s="446">
        <v>657.59596492868</v>
      </c>
      <c r="G25" s="446">
        <v>635.547734435</v>
      </c>
      <c r="H25" s="446">
        <v>635.547734435</v>
      </c>
      <c r="I25" s="446">
        <v>728.380259280804</v>
      </c>
      <c r="J25" s="446">
        <v>853.473902422312</v>
      </c>
      <c r="K25" s="446">
        <v>681.907859435</v>
      </c>
      <c r="L25" s="446">
        <v>1081.55329808768</v>
      </c>
      <c r="M25" s="446">
        <v>1081.55329808768</v>
      </c>
    </row>
    <row r="26" s="438" customFormat="1" spans="1:13">
      <c r="A26" s="445">
        <v>11</v>
      </c>
      <c r="B26" s="446">
        <v>388.299741916443</v>
      </c>
      <c r="C26" s="446">
        <v>422.754485316443</v>
      </c>
      <c r="D26" s="446">
        <v>1120.45114761408</v>
      </c>
      <c r="E26" s="446">
        <v>930.326832774995</v>
      </c>
      <c r="F26" s="446">
        <v>684.847617259915</v>
      </c>
      <c r="G26" s="446">
        <v>660.0931489</v>
      </c>
      <c r="H26" s="446">
        <v>660.0931489</v>
      </c>
      <c r="I26" s="446">
        <v>758.969795437034</v>
      </c>
      <c r="J26" s="446">
        <v>890.020278728136</v>
      </c>
      <c r="K26" s="446">
        <v>708.6608989</v>
      </c>
      <c r="L26" s="446">
        <v>1120.45114761408</v>
      </c>
      <c r="M26" s="446">
        <v>1120.45114761408</v>
      </c>
    </row>
    <row r="27" s="438" customFormat="1" spans="1:13">
      <c r="A27" s="445">
        <v>11.5</v>
      </c>
      <c r="B27" s="446">
        <v>402.040639276282</v>
      </c>
      <c r="C27" s="446">
        <v>438.061507376281</v>
      </c>
      <c r="D27" s="446">
        <v>1161.35950262464</v>
      </c>
      <c r="E27" s="446">
        <v>972.674801325005</v>
      </c>
      <c r="F27" s="446">
        <v>712.277299512665</v>
      </c>
      <c r="G27" s="446">
        <v>684.46522065</v>
      </c>
      <c r="H27" s="446">
        <v>684.46522065</v>
      </c>
      <c r="I27" s="446">
        <v>789.559331593257</v>
      </c>
      <c r="J27" s="446">
        <v>926.56665503396</v>
      </c>
      <c r="K27" s="446">
        <v>735.240595649996</v>
      </c>
      <c r="L27" s="446">
        <v>1161.35950262464</v>
      </c>
      <c r="M27" s="446">
        <v>1161.35950262464</v>
      </c>
    </row>
    <row r="28" s="438" customFormat="1" spans="1:13">
      <c r="A28" s="445">
        <v>12</v>
      </c>
      <c r="B28" s="446">
        <v>415.78153663612</v>
      </c>
      <c r="C28" s="446">
        <v>453.36852943612</v>
      </c>
      <c r="D28" s="446">
        <v>1199.90255706559</v>
      </c>
      <c r="E28" s="446">
        <v>989.52574148</v>
      </c>
      <c r="F28" s="446">
        <v>739.192145607196</v>
      </c>
      <c r="G28" s="446">
        <v>708.54818183</v>
      </c>
      <c r="H28" s="446">
        <v>708.54818183</v>
      </c>
      <c r="I28" s="446">
        <v>820.148867749487</v>
      </c>
      <c r="J28" s="446">
        <v>963.113031339784</v>
      </c>
      <c r="K28" s="446">
        <v>761.531181830004</v>
      </c>
      <c r="L28" s="446">
        <v>1199.90255706559</v>
      </c>
      <c r="M28" s="446">
        <v>1199.90255706559</v>
      </c>
    </row>
    <row r="29" s="438" customFormat="1" spans="1:13">
      <c r="A29" s="445">
        <v>12.5</v>
      </c>
      <c r="B29" s="446">
        <v>429.522433995958</v>
      </c>
      <c r="C29" s="446">
        <v>468.675551495958</v>
      </c>
      <c r="D29" s="446">
        <v>1228.51134911424</v>
      </c>
      <c r="E29" s="446">
        <v>1031.17393163499</v>
      </c>
      <c r="F29" s="446">
        <v>765.883772950743</v>
      </c>
      <c r="G29" s="446">
        <v>732.631496230004</v>
      </c>
      <c r="H29" s="446">
        <v>732.631496230004</v>
      </c>
      <c r="I29" s="446">
        <v>850.738403905716</v>
      </c>
      <c r="J29" s="446">
        <v>999.659407645609</v>
      </c>
      <c r="K29" s="446">
        <v>787.822121230004</v>
      </c>
      <c r="L29" s="446">
        <v>1228.51134911424</v>
      </c>
      <c r="M29" s="446">
        <v>1228.51134911424</v>
      </c>
    </row>
    <row r="30" s="438" customFormat="1" spans="1:13">
      <c r="A30" s="445">
        <v>13</v>
      </c>
      <c r="B30" s="446">
        <v>425.563006339854</v>
      </c>
      <c r="C30" s="446">
        <v>466.282248539854</v>
      </c>
      <c r="D30" s="446">
        <v>1255.10963567871</v>
      </c>
      <c r="E30" s="446">
        <v>1048.95790965</v>
      </c>
      <c r="F30" s="446">
        <v>793.055070048266</v>
      </c>
      <c r="G30" s="446">
        <v>762.944110244998</v>
      </c>
      <c r="H30" s="446">
        <v>762.944110244998</v>
      </c>
      <c r="I30" s="446">
        <v>863.627615046011</v>
      </c>
      <c r="J30" s="446">
        <v>1018.5054589355</v>
      </c>
      <c r="K30" s="446">
        <v>820.342360244998</v>
      </c>
      <c r="L30" s="446">
        <v>1255.10963567871</v>
      </c>
      <c r="M30" s="446">
        <v>1255.10963567871</v>
      </c>
    </row>
    <row r="31" s="438" customFormat="1" spans="1:13">
      <c r="A31" s="445">
        <v>13.5</v>
      </c>
      <c r="B31" s="446">
        <v>438.62312196831</v>
      </c>
      <c r="C31" s="446">
        <v>480.90848886831</v>
      </c>
      <c r="D31" s="446">
        <v>1281.47139218624</v>
      </c>
      <c r="E31" s="446">
        <v>1091.3058782</v>
      </c>
      <c r="F31" s="446">
        <v>820.358416993745</v>
      </c>
      <c r="G31" s="446">
        <v>782.747192989996</v>
      </c>
      <c r="H31" s="446">
        <v>782.747192989996</v>
      </c>
      <c r="I31" s="446">
        <v>893.536369470851</v>
      </c>
      <c r="J31" s="446">
        <v>1054.37105350994</v>
      </c>
      <c r="K31" s="446">
        <v>842.353067989996</v>
      </c>
      <c r="L31" s="446">
        <v>1281.47139218624</v>
      </c>
      <c r="M31" s="446">
        <v>1281.47139218624</v>
      </c>
    </row>
    <row r="32" s="438" customFormat="1" spans="1:13">
      <c r="A32" s="445">
        <v>14</v>
      </c>
      <c r="B32" s="446">
        <v>451.683237596766</v>
      </c>
      <c r="C32" s="446">
        <v>495.534729196766</v>
      </c>
      <c r="D32" s="446">
        <v>1307.47835360832</v>
      </c>
      <c r="E32" s="446">
        <v>1108.39007782</v>
      </c>
      <c r="F32" s="446">
        <v>847.616399277745</v>
      </c>
      <c r="G32" s="446">
        <v>802.74958012</v>
      </c>
      <c r="H32" s="446">
        <v>802.74958012</v>
      </c>
      <c r="I32" s="446">
        <v>923.445123895698</v>
      </c>
      <c r="J32" s="446">
        <v>1090.23664808438</v>
      </c>
      <c r="K32" s="446">
        <v>864.56308012</v>
      </c>
      <c r="L32" s="446">
        <v>1307.47835360832</v>
      </c>
      <c r="M32" s="446">
        <v>1307.47835360832</v>
      </c>
    </row>
    <row r="33" s="438" customFormat="1" spans="1:13">
      <c r="A33" s="445">
        <v>14.5</v>
      </c>
      <c r="B33" s="446">
        <v>464.743353225222</v>
      </c>
      <c r="C33" s="446">
        <v>510.160969525222</v>
      </c>
      <c r="D33" s="446">
        <v>1333.72184508736</v>
      </c>
      <c r="E33" s="446">
        <v>1150.504786905</v>
      </c>
      <c r="F33" s="446">
        <v>873.531904079497</v>
      </c>
      <c r="G33" s="446">
        <v>823.3992429</v>
      </c>
      <c r="H33" s="446">
        <v>823.3992429</v>
      </c>
      <c r="I33" s="446">
        <v>953.353878320539</v>
      </c>
      <c r="J33" s="446">
        <v>1126.10224265882</v>
      </c>
      <c r="K33" s="446">
        <v>887.4203679</v>
      </c>
      <c r="L33" s="446">
        <v>1333.72184508736</v>
      </c>
      <c r="M33" s="446">
        <v>1333.72184508736</v>
      </c>
    </row>
    <row r="34" s="438" customFormat="1" spans="1:13">
      <c r="A34" s="445">
        <v>15</v>
      </c>
      <c r="B34" s="446">
        <v>477.803468853677</v>
      </c>
      <c r="C34" s="446">
        <v>524.787209853677</v>
      </c>
      <c r="D34" s="446">
        <v>1359.96533656641</v>
      </c>
      <c r="E34" s="446">
        <v>1167.82224599</v>
      </c>
      <c r="F34" s="446">
        <v>899.554051002133</v>
      </c>
      <c r="G34" s="446">
        <v>842.978384164998</v>
      </c>
      <c r="H34" s="446">
        <v>842.978384164998</v>
      </c>
      <c r="I34" s="446">
        <v>983.262632745393</v>
      </c>
      <c r="J34" s="446">
        <v>1161.96783723326</v>
      </c>
      <c r="K34" s="446">
        <v>909.207134164998</v>
      </c>
      <c r="L34" s="446">
        <v>1359.96533656641</v>
      </c>
      <c r="M34" s="446">
        <v>1359.96533656641</v>
      </c>
    </row>
    <row r="35" s="438" customFormat="1" spans="1:13">
      <c r="A35" s="445">
        <v>15.5</v>
      </c>
      <c r="B35" s="446">
        <v>469.75935080928</v>
      </c>
      <c r="C35" s="446">
        <v>518.30921650928</v>
      </c>
      <c r="D35" s="446">
        <v>1389.9933089568</v>
      </c>
      <c r="E35" s="446">
        <v>1265.5833330454</v>
      </c>
      <c r="F35" s="446">
        <v>925.842319688933</v>
      </c>
      <c r="G35" s="446">
        <v>862.73855068</v>
      </c>
      <c r="H35" s="446">
        <v>862.73855068</v>
      </c>
      <c r="I35" s="446">
        <v>992.067153497386</v>
      </c>
      <c r="J35" s="446">
        <v>1176.72919813485</v>
      </c>
      <c r="K35" s="446">
        <v>931.17492568</v>
      </c>
      <c r="L35" s="446">
        <v>1389.9933089568</v>
      </c>
      <c r="M35" s="446">
        <v>1389.9933089568</v>
      </c>
    </row>
    <row r="36" s="438" customFormat="1" spans="1:13">
      <c r="A36" s="445">
        <v>16</v>
      </c>
      <c r="B36" s="446">
        <v>482.138684706354</v>
      </c>
      <c r="C36" s="446">
        <v>532.254675106354</v>
      </c>
      <c r="D36" s="446">
        <v>1419.78475129024</v>
      </c>
      <c r="E36" s="446">
        <v>1286.45566637701</v>
      </c>
      <c r="F36" s="446">
        <v>951.977790349271</v>
      </c>
      <c r="G36" s="446">
        <v>882.713386650004</v>
      </c>
      <c r="H36" s="446">
        <v>882.713386650004</v>
      </c>
      <c r="I36" s="446">
        <v>1021.29512619085</v>
      </c>
      <c r="J36" s="446">
        <v>1211.91401097791</v>
      </c>
      <c r="K36" s="446">
        <v>953.357386649996</v>
      </c>
      <c r="L36" s="446">
        <v>1419.78475129024</v>
      </c>
      <c r="M36" s="446">
        <v>1419.78475129024</v>
      </c>
    </row>
    <row r="37" s="438" customFormat="1" spans="1:13">
      <c r="A37" s="445">
        <v>16.5</v>
      </c>
      <c r="B37" s="446">
        <v>494.518018603427</v>
      </c>
      <c r="C37" s="446">
        <v>546.200133703427</v>
      </c>
      <c r="D37" s="446">
        <v>1449.69445865216</v>
      </c>
      <c r="E37" s="446">
        <v>1330.3618081532</v>
      </c>
      <c r="F37" s="446">
        <v>979.218892759224</v>
      </c>
      <c r="G37" s="446">
        <v>903.416827175002</v>
      </c>
      <c r="H37" s="446">
        <v>903.416827175002</v>
      </c>
      <c r="I37" s="446">
        <v>1050.52309888432</v>
      </c>
      <c r="J37" s="446">
        <v>1247.09882382097</v>
      </c>
      <c r="K37" s="446">
        <v>976.268452175002</v>
      </c>
      <c r="L37" s="446">
        <v>1449.69445865216</v>
      </c>
      <c r="M37" s="446">
        <v>1449.69445865216</v>
      </c>
    </row>
    <row r="38" s="438" customFormat="1" spans="1:13">
      <c r="A38" s="445">
        <v>17</v>
      </c>
      <c r="B38" s="446">
        <v>506.897352500501</v>
      </c>
      <c r="C38" s="446">
        <v>560.145592300501</v>
      </c>
      <c r="D38" s="446">
        <v>1479.13110590016</v>
      </c>
      <c r="E38" s="446">
        <v>1349.4706999294</v>
      </c>
      <c r="F38" s="446">
        <v>1005.14485956623</v>
      </c>
      <c r="G38" s="446">
        <v>922.88611702</v>
      </c>
      <c r="H38" s="446">
        <v>922.88611702</v>
      </c>
      <c r="I38" s="446">
        <v>1079.75107157777</v>
      </c>
      <c r="J38" s="446">
        <v>1282.28363666403</v>
      </c>
      <c r="K38" s="446">
        <v>997.94536702</v>
      </c>
      <c r="L38" s="446">
        <v>1479.13110590016</v>
      </c>
      <c r="M38" s="446">
        <v>1479.13110590016</v>
      </c>
    </row>
    <row r="39" s="438" customFormat="1" spans="1:13">
      <c r="A39" s="445">
        <v>17.5</v>
      </c>
      <c r="B39" s="446">
        <v>519.276686397573</v>
      </c>
      <c r="C39" s="446">
        <v>574.091050897573</v>
      </c>
      <c r="D39" s="446">
        <v>1509.27734331904</v>
      </c>
      <c r="E39" s="446">
        <v>1394.1326023722</v>
      </c>
      <c r="F39" s="446">
        <v>1031.1324554967</v>
      </c>
      <c r="G39" s="446">
        <v>942.659882505005</v>
      </c>
      <c r="H39" s="446">
        <v>942.659882505005</v>
      </c>
      <c r="I39" s="446">
        <v>1108.97904427124</v>
      </c>
      <c r="J39" s="446">
        <v>1317.4684495071</v>
      </c>
      <c r="K39" s="446">
        <v>1019.926757505</v>
      </c>
      <c r="L39" s="446">
        <v>1509.27734331904</v>
      </c>
      <c r="M39" s="446">
        <v>1509.27734331904</v>
      </c>
    </row>
    <row r="40" s="438" customFormat="1" spans="1:13">
      <c r="A40" s="445">
        <v>18</v>
      </c>
      <c r="B40" s="446">
        <v>519.401949129765</v>
      </c>
      <c r="C40" s="446">
        <v>575.782438329765</v>
      </c>
      <c r="D40" s="446">
        <v>1539.18705068096</v>
      </c>
      <c r="E40" s="446">
        <v>1409.9665312598</v>
      </c>
      <c r="F40" s="446">
        <v>1058.3399739906</v>
      </c>
      <c r="G40" s="446">
        <v>962.57405294</v>
      </c>
      <c r="H40" s="446">
        <v>962.57405294</v>
      </c>
      <c r="I40" s="446">
        <v>1113.69887463494</v>
      </c>
      <c r="J40" s="446">
        <v>1328.14512002039</v>
      </c>
      <c r="K40" s="446">
        <v>1042.04855294</v>
      </c>
      <c r="L40" s="446">
        <v>1539.18705068096</v>
      </c>
      <c r="M40" s="446">
        <v>1539.18705068096</v>
      </c>
    </row>
    <row r="41" s="438" customFormat="1" spans="1:13">
      <c r="A41" s="445">
        <v>18.5</v>
      </c>
      <c r="B41" s="446">
        <v>531.440892161148</v>
      </c>
      <c r="C41" s="446">
        <v>589.387506061148</v>
      </c>
      <c r="D41" s="446">
        <v>1568.97849301441</v>
      </c>
      <c r="E41" s="446">
        <v>1449.8419494808</v>
      </c>
      <c r="F41" s="446">
        <v>1085.0618444418</v>
      </c>
      <c r="G41" s="446">
        <v>982.236554125005</v>
      </c>
      <c r="H41" s="446">
        <v>982.236554125005</v>
      </c>
      <c r="I41" s="446">
        <v>1142.24606559702</v>
      </c>
      <c r="J41" s="446">
        <v>1362.64915113206</v>
      </c>
      <c r="K41" s="446">
        <v>1063.918679125</v>
      </c>
      <c r="L41" s="446">
        <v>1568.97849301441</v>
      </c>
      <c r="M41" s="446">
        <v>1568.97849301441</v>
      </c>
    </row>
    <row r="42" s="438" customFormat="1" spans="1:13">
      <c r="A42" s="445">
        <v>19</v>
      </c>
      <c r="B42" s="446">
        <v>543.479835192531</v>
      </c>
      <c r="C42" s="446">
        <v>602.992573792531</v>
      </c>
      <c r="D42" s="446">
        <v>1593.80280415168</v>
      </c>
      <c r="E42" s="446">
        <v>1465.4239581462</v>
      </c>
      <c r="F42" s="446">
        <v>1112.24105398028</v>
      </c>
      <c r="G42" s="446">
        <v>1006.64174025</v>
      </c>
      <c r="H42" s="446">
        <v>1006.64174025</v>
      </c>
      <c r="I42" s="446">
        <v>1170.7932565591</v>
      </c>
      <c r="J42" s="446">
        <v>1397.15318224374</v>
      </c>
      <c r="K42" s="446">
        <v>1090.53149025</v>
      </c>
      <c r="L42" s="446">
        <v>1593.80280415168</v>
      </c>
      <c r="M42" s="446">
        <v>1593.80280415168</v>
      </c>
    </row>
    <row r="43" s="438" customFormat="1" spans="1:13">
      <c r="A43" s="445">
        <v>19.5</v>
      </c>
      <c r="B43" s="446">
        <v>555.518778223913</v>
      </c>
      <c r="C43" s="446">
        <v>616.597641523913</v>
      </c>
      <c r="D43" s="446">
        <v>1619.10017540288</v>
      </c>
      <c r="E43" s="446">
        <v>1505.2993763672</v>
      </c>
      <c r="F43" s="446">
        <v>1139.27889457367</v>
      </c>
      <c r="G43" s="446">
        <v>1030.67701673</v>
      </c>
      <c r="H43" s="446">
        <v>1030.67701673</v>
      </c>
      <c r="I43" s="446">
        <v>1199.34044752118</v>
      </c>
      <c r="J43" s="446">
        <v>1431.65721335542</v>
      </c>
      <c r="K43" s="446">
        <v>1116.77439173</v>
      </c>
      <c r="L43" s="446">
        <v>1619.10017540288</v>
      </c>
      <c r="M43" s="446">
        <v>1619.10017540288</v>
      </c>
    </row>
    <row r="44" s="438" customFormat="1" ht="14.25" spans="1:13">
      <c r="A44" s="447">
        <v>20</v>
      </c>
      <c r="B44" s="446">
        <v>567.557721255295</v>
      </c>
      <c r="C44" s="446">
        <v>630.202709255295</v>
      </c>
      <c r="D44" s="446">
        <v>1643.56969145471</v>
      </c>
      <c r="E44" s="446">
        <v>1513.3237783666</v>
      </c>
      <c r="F44" s="446">
        <v>1166.25158940319</v>
      </c>
      <c r="G44" s="446">
        <v>1054.73595895</v>
      </c>
      <c r="H44" s="446">
        <v>1054.73595895</v>
      </c>
      <c r="I44" s="446">
        <v>1231.29154714016</v>
      </c>
      <c r="J44" s="446">
        <v>1466.1612444671</v>
      </c>
      <c r="K44" s="446">
        <v>1143.04095895</v>
      </c>
      <c r="L44" s="446">
        <v>1643.56969145471</v>
      </c>
      <c r="M44" s="446">
        <v>1643.56969145471</v>
      </c>
    </row>
    <row r="45" s="438" customFormat="1" ht="48" customHeight="1" spans="1:13">
      <c r="A45" s="448" t="s">
        <v>1375</v>
      </c>
      <c r="B45" s="446">
        <v>24</v>
      </c>
      <c r="C45" s="446">
        <v>24.5</v>
      </c>
      <c r="D45" s="446">
        <v>68</v>
      </c>
      <c r="E45" s="446">
        <v>58.6</v>
      </c>
      <c r="F45" s="446">
        <v>46.5</v>
      </c>
      <c r="G45" s="446">
        <v>43.5</v>
      </c>
      <c r="H45" s="446">
        <v>43.5</v>
      </c>
      <c r="I45" s="446">
        <v>65</v>
      </c>
      <c r="J45" s="446">
        <v>70</v>
      </c>
      <c r="K45" s="446">
        <v>54.5</v>
      </c>
      <c r="L45" s="446">
        <v>73</v>
      </c>
      <c r="M45" s="446">
        <v>49.5</v>
      </c>
    </row>
    <row r="46" s="438" customFormat="1" spans="1:13">
      <c r="A46" s="449" t="s">
        <v>1376</v>
      </c>
      <c r="B46" s="446">
        <v>23</v>
      </c>
      <c r="C46" s="446">
        <v>23.5</v>
      </c>
      <c r="D46" s="446">
        <v>67.5044883303411</v>
      </c>
      <c r="E46" s="446">
        <v>58.1</v>
      </c>
      <c r="F46" s="446">
        <v>46.5</v>
      </c>
      <c r="G46" s="446">
        <v>43.5</v>
      </c>
      <c r="H46" s="446">
        <v>43.5</v>
      </c>
      <c r="I46" s="446">
        <v>64</v>
      </c>
      <c r="J46" s="446">
        <v>70</v>
      </c>
      <c r="K46" s="446">
        <v>54.5</v>
      </c>
      <c r="L46" s="446">
        <v>72.5314183123878</v>
      </c>
      <c r="M46" s="446">
        <v>49</v>
      </c>
    </row>
    <row r="47" s="438" customFormat="1" spans="1:13">
      <c r="A47" s="449" t="s">
        <v>1350</v>
      </c>
      <c r="B47" s="446">
        <v>20.5</v>
      </c>
      <c r="C47" s="446">
        <v>23</v>
      </c>
      <c r="D47" s="446">
        <v>67.5044883303411</v>
      </c>
      <c r="E47" s="446">
        <v>57</v>
      </c>
      <c r="F47" s="446">
        <v>46.5</v>
      </c>
      <c r="G47" s="446">
        <v>43.5</v>
      </c>
      <c r="H47" s="446">
        <v>43.5</v>
      </c>
      <c r="I47" s="446">
        <v>63</v>
      </c>
      <c r="J47" s="446">
        <v>68</v>
      </c>
      <c r="K47" s="446">
        <v>54.5</v>
      </c>
      <c r="L47" s="446">
        <v>72.5314183123878</v>
      </c>
      <c r="M47" s="446">
        <v>49</v>
      </c>
    </row>
    <row r="48" s="438" customFormat="1" spans="1:13">
      <c r="A48" s="449" t="s">
        <v>1351</v>
      </c>
      <c r="B48" s="446">
        <v>20.5</v>
      </c>
      <c r="C48" s="446">
        <v>23</v>
      </c>
      <c r="D48" s="446">
        <v>67.5044883303411</v>
      </c>
      <c r="E48" s="446">
        <v>57</v>
      </c>
      <c r="F48" s="446">
        <v>46.5</v>
      </c>
      <c r="G48" s="446">
        <v>43.5</v>
      </c>
      <c r="H48" s="446">
        <v>43.5</v>
      </c>
      <c r="I48" s="446">
        <v>63</v>
      </c>
      <c r="J48" s="446">
        <v>68</v>
      </c>
      <c r="K48" s="446">
        <v>54.5</v>
      </c>
      <c r="L48" s="446">
        <v>72.5314183123878</v>
      </c>
      <c r="M48" s="446">
        <v>49</v>
      </c>
    </row>
    <row r="49" s="438" customFormat="1" spans="1:13">
      <c r="A49" s="449" t="s">
        <v>702</v>
      </c>
      <c r="B49" s="446">
        <v>20.5</v>
      </c>
      <c r="C49" s="446">
        <v>23</v>
      </c>
      <c r="D49" s="446">
        <v>67.5044883303411</v>
      </c>
      <c r="E49" s="446">
        <v>57</v>
      </c>
      <c r="F49" s="446">
        <v>46.5</v>
      </c>
      <c r="G49" s="446">
        <v>43.5</v>
      </c>
      <c r="H49" s="446">
        <v>43.5</v>
      </c>
      <c r="I49" s="446">
        <v>63</v>
      </c>
      <c r="J49" s="446">
        <v>68</v>
      </c>
      <c r="K49" s="446">
        <v>54.5</v>
      </c>
      <c r="L49" s="446">
        <v>72.5314183123878</v>
      </c>
      <c r="M49" s="446">
        <v>49</v>
      </c>
    </row>
    <row r="50" s="438" customFormat="1" ht="16.5" spans="12:12">
      <c r="L50" s="451"/>
    </row>
  </sheetData>
  <mergeCells count="3">
    <mergeCell ref="A1:M1"/>
    <mergeCell ref="A2:M2"/>
    <mergeCell ref="A3:M3"/>
  </mergeCells>
  <hyperlinks>
    <hyperlink ref="N1" location="目录!A1" display="目录"/>
    <hyperlink ref="N2" location="'U1-HKUPS品牌价-分区'!A1" display="分区"/>
  </hyperlinks>
  <pageMargins left="0.75" right="0.75" top="1" bottom="1" header="0.5" footer="0.5"/>
  <pageSetup paperSize="9" orientation="portrait"/>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zoomScale="115" zoomScaleNormal="115" workbookViewId="0">
      <selection activeCell="C2" sqref="C2"/>
    </sheetView>
  </sheetViews>
  <sheetFormatPr defaultColWidth="10" defaultRowHeight="14.25" outlineLevelCol="2"/>
  <cols>
    <col min="1" max="1" width="16.75" style="20" customWidth="1"/>
    <col min="2" max="2" width="91.625" style="20" customWidth="1"/>
    <col min="3" max="3" width="17.7916666666667" style="20" customWidth="1"/>
    <col min="4" max="248" width="13.75" style="20" customWidth="1"/>
    <col min="249" max="16384" width="10" style="20"/>
  </cols>
  <sheetData>
    <row r="1" s="20" customFormat="1" ht="51" spans="1:3">
      <c r="A1" s="393" t="s">
        <v>1377</v>
      </c>
      <c r="B1" s="393"/>
      <c r="C1" s="394" t="s">
        <v>173</v>
      </c>
    </row>
    <row r="2" s="20" customFormat="1" ht="20" customHeight="1" spans="1:3">
      <c r="A2" s="395">
        <v>1</v>
      </c>
      <c r="B2" s="396" t="s">
        <v>1378</v>
      </c>
      <c r="C2" s="397" t="s">
        <v>21</v>
      </c>
    </row>
    <row r="3" s="20" customFormat="1" ht="20" customHeight="1" spans="1:2">
      <c r="A3" s="395">
        <v>2</v>
      </c>
      <c r="B3" s="396" t="s">
        <v>310</v>
      </c>
    </row>
    <row r="4" s="20" customFormat="1" ht="20" customHeight="1" spans="1:2">
      <c r="A4" s="395">
        <v>3</v>
      </c>
      <c r="B4" s="396" t="s">
        <v>592</v>
      </c>
    </row>
    <row r="5" s="20" customFormat="1" ht="20" customHeight="1" spans="1:2">
      <c r="A5" s="395">
        <v>4</v>
      </c>
      <c r="B5" s="396" t="s">
        <v>636</v>
      </c>
    </row>
    <row r="6" s="20" customFormat="1" ht="20" customHeight="1" spans="1:2">
      <c r="A6" s="395">
        <v>5</v>
      </c>
      <c r="B6" s="396" t="s">
        <v>1379</v>
      </c>
    </row>
    <row r="7" s="20" customFormat="1" ht="20" customHeight="1" spans="1:2">
      <c r="A7" s="395">
        <v>6</v>
      </c>
      <c r="B7" s="396" t="s">
        <v>1380</v>
      </c>
    </row>
    <row r="8" s="20" customFormat="1" ht="20" customHeight="1" spans="1:2">
      <c r="A8" s="395">
        <v>7</v>
      </c>
      <c r="B8" s="396" t="s">
        <v>1381</v>
      </c>
    </row>
    <row r="9" s="20" customFormat="1" ht="20" customHeight="1" spans="1:2">
      <c r="A9" s="395">
        <v>8</v>
      </c>
      <c r="B9" s="396" t="s">
        <v>1382</v>
      </c>
    </row>
    <row r="10" s="20" customFormat="1" ht="215" customHeight="1" spans="1:2">
      <c r="A10" s="395">
        <v>9</v>
      </c>
      <c r="B10" s="396" t="s">
        <v>1383</v>
      </c>
    </row>
    <row r="11" s="20" customFormat="1" ht="33" spans="1:2">
      <c r="A11" s="395">
        <v>10</v>
      </c>
      <c r="B11" s="396" t="s">
        <v>1384</v>
      </c>
    </row>
    <row r="12" s="20" customFormat="1" ht="24.75" spans="1:2">
      <c r="A12" s="395">
        <v>11</v>
      </c>
      <c r="B12" s="396" t="s">
        <v>593</v>
      </c>
    </row>
    <row r="13" s="20" customFormat="1" ht="24.75" spans="1:2">
      <c r="A13" s="395">
        <v>12</v>
      </c>
      <c r="B13" s="396" t="s">
        <v>1385</v>
      </c>
    </row>
    <row r="14" s="20" customFormat="1" ht="16.5" spans="1:2">
      <c r="A14" s="398"/>
      <c r="B14" s="398"/>
    </row>
  </sheetData>
  <mergeCells count="1">
    <mergeCell ref="A1:B1"/>
  </mergeCells>
  <hyperlinks>
    <hyperlink ref="C1" location="目录!A1" display="返回目录"/>
    <hyperlink ref="C2" location="'U1- HKUPS品牌价'!A1" display="U1-HKUPS品牌价"/>
  </hyperlink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52"/>
  <sheetViews>
    <sheetView topLeftCell="B1" workbookViewId="0">
      <selection activeCell="K1" sqref="K1"/>
    </sheetView>
  </sheetViews>
  <sheetFormatPr defaultColWidth="10" defaultRowHeight="14.25"/>
  <cols>
    <col min="1" max="1" width="15.75" style="20" customWidth="1"/>
    <col min="2" max="2" width="15.125" style="20" customWidth="1"/>
    <col min="3" max="3" width="13" style="20" customWidth="1"/>
    <col min="4" max="4" width="13.625" style="20" customWidth="1"/>
    <col min="5" max="5" width="14.125" style="20" customWidth="1"/>
    <col min="6" max="6" width="12.25" style="20" customWidth="1"/>
    <col min="7" max="7" width="17.625" style="20" customWidth="1"/>
    <col min="8" max="8" width="17.75" style="20" customWidth="1"/>
    <col min="9" max="9" width="10.6333333333333" style="20" customWidth="1"/>
    <col min="10" max="10" width="21.875" style="20" customWidth="1"/>
    <col min="11" max="16384" width="10" style="20"/>
  </cols>
  <sheetData>
    <row r="1" s="20" customFormat="1" ht="51" spans="1:12">
      <c r="A1" s="420" t="s">
        <v>1386</v>
      </c>
      <c r="B1" s="420"/>
      <c r="C1" s="420"/>
      <c r="D1" s="420"/>
      <c r="E1" s="420"/>
      <c r="F1" s="420"/>
      <c r="G1" s="420"/>
      <c r="H1" s="420"/>
      <c r="I1" s="420"/>
      <c r="J1" s="420"/>
      <c r="K1" s="434" t="s">
        <v>667</v>
      </c>
      <c r="L1" s="209"/>
    </row>
    <row r="2" s="419" customFormat="1" ht="42" customHeight="1" spans="1:33">
      <c r="A2" s="421" t="s">
        <v>1387</v>
      </c>
      <c r="B2" s="422"/>
      <c r="C2" s="422"/>
      <c r="D2" s="422"/>
      <c r="E2" s="422"/>
      <c r="F2" s="422"/>
      <c r="G2" s="422"/>
      <c r="H2" s="422"/>
      <c r="I2" s="422"/>
      <c r="J2" s="435"/>
      <c r="K2" s="209"/>
      <c r="L2" s="20"/>
      <c r="M2" s="20"/>
      <c r="N2" s="20"/>
      <c r="O2" s="20"/>
      <c r="P2" s="20"/>
      <c r="Q2" s="20"/>
      <c r="R2" s="20"/>
      <c r="S2" s="20"/>
      <c r="T2" s="20"/>
      <c r="U2" s="437"/>
      <c r="V2" s="437"/>
      <c r="W2" s="437"/>
      <c r="X2" s="437"/>
      <c r="Y2" s="437"/>
      <c r="Z2" s="437"/>
      <c r="AA2" s="437"/>
      <c r="AB2" s="437"/>
      <c r="AC2" s="437"/>
      <c r="AD2" s="437"/>
      <c r="AE2" s="437"/>
      <c r="AF2" s="437"/>
      <c r="AG2" s="437"/>
    </row>
    <row r="3" s="419" customFormat="1" ht="42" customHeight="1" spans="1:33">
      <c r="A3" s="423" t="s">
        <v>1388</v>
      </c>
      <c r="B3" s="423"/>
      <c r="C3" s="423"/>
      <c r="D3" s="423"/>
      <c r="E3" s="423"/>
      <c r="F3" s="423"/>
      <c r="G3" s="423"/>
      <c r="H3" s="423"/>
      <c r="I3" s="423"/>
      <c r="J3" s="423"/>
      <c r="K3" s="20"/>
      <c r="L3" s="20"/>
      <c r="M3" s="20"/>
      <c r="N3" s="20"/>
      <c r="O3" s="20"/>
      <c r="P3" s="20"/>
      <c r="Q3" s="20"/>
      <c r="R3" s="20"/>
      <c r="S3" s="20"/>
      <c r="T3" s="20"/>
      <c r="U3" s="437"/>
      <c r="V3" s="437"/>
      <c r="W3" s="437"/>
      <c r="X3" s="437"/>
      <c r="Y3" s="437"/>
      <c r="Z3" s="437"/>
      <c r="AA3" s="437"/>
      <c r="AB3" s="437"/>
      <c r="AC3" s="437"/>
      <c r="AD3" s="437"/>
      <c r="AE3" s="437"/>
      <c r="AF3" s="437"/>
      <c r="AG3" s="437"/>
    </row>
    <row r="4" s="419" customFormat="1" ht="42" customHeight="1" spans="1:33">
      <c r="A4" s="423" t="s">
        <v>1389</v>
      </c>
      <c r="B4" s="423"/>
      <c r="C4" s="423"/>
      <c r="D4" s="423"/>
      <c r="E4" s="423"/>
      <c r="F4" s="423"/>
      <c r="G4" s="423"/>
      <c r="H4" s="423"/>
      <c r="I4" s="423"/>
      <c r="J4" s="423"/>
      <c r="K4" s="20"/>
      <c r="L4" s="20"/>
      <c r="M4" s="20"/>
      <c r="N4" s="20"/>
      <c r="O4" s="20"/>
      <c r="P4" s="20"/>
      <c r="Q4" s="20"/>
      <c r="R4" s="20"/>
      <c r="S4" s="20"/>
      <c r="T4" s="20"/>
      <c r="U4" s="437"/>
      <c r="V4" s="437"/>
      <c r="W4" s="437"/>
      <c r="X4" s="437"/>
      <c r="Y4" s="437"/>
      <c r="Z4" s="437"/>
      <c r="AA4" s="437"/>
      <c r="AB4" s="437"/>
      <c r="AC4" s="437"/>
      <c r="AD4" s="437"/>
      <c r="AE4" s="437"/>
      <c r="AF4" s="437"/>
      <c r="AG4" s="437"/>
    </row>
    <row r="5" s="20" customFormat="1" ht="82" customHeight="1" spans="1:10">
      <c r="A5" s="103" t="s">
        <v>1390</v>
      </c>
      <c r="B5" s="103" t="s">
        <v>1391</v>
      </c>
      <c r="C5" s="103" t="s">
        <v>310</v>
      </c>
      <c r="D5" s="103" t="s">
        <v>595</v>
      </c>
      <c r="E5" s="103" t="s">
        <v>598</v>
      </c>
      <c r="F5" s="103" t="s">
        <v>597</v>
      </c>
      <c r="G5" s="103" t="s">
        <v>1380</v>
      </c>
      <c r="H5" s="103" t="s">
        <v>1381</v>
      </c>
      <c r="I5" s="103" t="s">
        <v>1392</v>
      </c>
      <c r="J5" s="103" t="s">
        <v>1393</v>
      </c>
    </row>
    <row r="6" s="20" customFormat="1" ht="15" customHeight="1" spans="1:10">
      <c r="A6" s="424">
        <v>2.5</v>
      </c>
      <c r="B6" s="425">
        <v>708.148</v>
      </c>
      <c r="C6" s="425">
        <v>758.46925</v>
      </c>
      <c r="D6" s="425">
        <v>882.382</v>
      </c>
      <c r="E6" s="425">
        <v>1048.14200054287</v>
      </c>
      <c r="F6" s="425">
        <v>1036.9561</v>
      </c>
      <c r="G6" s="425">
        <v>875.805625</v>
      </c>
      <c r="H6" s="425">
        <v>886.988125</v>
      </c>
      <c r="I6" s="425">
        <v>937.48785703579</v>
      </c>
      <c r="J6" s="425">
        <v>1083.87877876429</v>
      </c>
    </row>
    <row r="7" s="20" customFormat="1" ht="15" customHeight="1" spans="1:10">
      <c r="A7" s="426">
        <v>3</v>
      </c>
      <c r="B7" s="425">
        <v>712.1105945375</v>
      </c>
      <c r="C7" s="425">
        <v>762.46925</v>
      </c>
      <c r="D7" s="425">
        <v>897.032</v>
      </c>
      <c r="E7" s="425">
        <v>1105.81579723253</v>
      </c>
      <c r="F7" s="425">
        <v>1067.543825</v>
      </c>
      <c r="G7" s="425">
        <v>885.956</v>
      </c>
      <c r="H7" s="425">
        <v>897.1385</v>
      </c>
      <c r="I7" s="425">
        <v>947.35788585128</v>
      </c>
      <c r="J7" s="425">
        <v>1154.23051536568</v>
      </c>
    </row>
    <row r="8" s="20" customFormat="1" ht="15" customHeight="1" spans="1:10">
      <c r="A8" s="426">
        <v>3.5</v>
      </c>
      <c r="B8" s="425">
        <v>733.9012810875</v>
      </c>
      <c r="C8" s="425">
        <v>789.9525</v>
      </c>
      <c r="D8" s="425">
        <v>927.657</v>
      </c>
      <c r="E8" s="425">
        <v>1160.8784960343</v>
      </c>
      <c r="F8" s="425">
        <v>1113.512706</v>
      </c>
      <c r="G8" s="425">
        <v>951.6195</v>
      </c>
      <c r="H8" s="425">
        <v>1014.54698838139</v>
      </c>
      <c r="I8" s="425">
        <v>972.73452766677</v>
      </c>
      <c r="J8" s="425">
        <v>1222.64172974275</v>
      </c>
    </row>
    <row r="9" s="20" customFormat="1" ht="15" customHeight="1" spans="1:10">
      <c r="A9" s="426">
        <v>4</v>
      </c>
      <c r="B9" s="425">
        <v>755.6919676375</v>
      </c>
      <c r="C9" s="425">
        <v>811.8445</v>
      </c>
      <c r="D9" s="425">
        <v>994.492</v>
      </c>
      <c r="E9" s="425">
        <v>1217.01890572396</v>
      </c>
      <c r="F9" s="425">
        <v>1196.276698</v>
      </c>
      <c r="G9" s="425">
        <v>965.95</v>
      </c>
      <c r="H9" s="425">
        <v>1042.47025</v>
      </c>
      <c r="I9" s="425">
        <v>1022.12718686542</v>
      </c>
      <c r="J9" s="425">
        <v>1291.66364695629</v>
      </c>
    </row>
    <row r="10" s="20" customFormat="1" ht="15" customHeight="1" spans="1:10">
      <c r="A10" s="426">
        <v>4.5</v>
      </c>
      <c r="B10" s="425">
        <v>777.1405256</v>
      </c>
      <c r="C10" s="425">
        <v>819.19925</v>
      </c>
      <c r="D10" s="425">
        <v>1028.312</v>
      </c>
      <c r="E10" s="425">
        <v>1271.36313060047</v>
      </c>
      <c r="F10" s="425">
        <v>1245.134924</v>
      </c>
      <c r="G10" s="425">
        <v>980.7065</v>
      </c>
      <c r="H10" s="425">
        <v>1061.460125</v>
      </c>
      <c r="I10" s="425">
        <v>1045.72035475565</v>
      </c>
      <c r="J10" s="425">
        <v>1359.87129372121</v>
      </c>
    </row>
    <row r="11" s="20" customFormat="1" ht="15" customHeight="1" spans="1:10">
      <c r="A11" s="426">
        <v>5</v>
      </c>
      <c r="B11" s="425">
        <v>798.5890835625</v>
      </c>
      <c r="C11" s="425">
        <v>832.14525</v>
      </c>
      <c r="D11" s="425">
        <v>1226.94075</v>
      </c>
      <c r="E11" s="425">
        <v>1327.50354029013</v>
      </c>
      <c r="F11" s="425">
        <v>1459.692666</v>
      </c>
      <c r="G11" s="425">
        <v>1073.7405</v>
      </c>
      <c r="H11" s="425">
        <v>1084.923</v>
      </c>
      <c r="I11" s="425">
        <v>1196.63454002904</v>
      </c>
      <c r="J11" s="425">
        <v>1428.28250809829</v>
      </c>
    </row>
    <row r="12" s="20" customFormat="1" ht="15" customHeight="1" spans="1:10">
      <c r="A12" s="426">
        <v>5.5</v>
      </c>
      <c r="B12" s="425">
        <v>801.5186840125</v>
      </c>
      <c r="C12" s="425">
        <v>904.0400676625</v>
      </c>
      <c r="D12" s="425">
        <v>1248.699625</v>
      </c>
      <c r="E12" s="425">
        <v>1366.88692161508</v>
      </c>
      <c r="F12" s="425">
        <v>1494.57724</v>
      </c>
      <c r="G12" s="425">
        <v>1146.170749075</v>
      </c>
      <c r="H12" s="425">
        <v>1157.353249075</v>
      </c>
      <c r="I12" s="425">
        <v>1228.72228614349</v>
      </c>
      <c r="J12" s="425">
        <v>1470.77615156358</v>
      </c>
    </row>
    <row r="13" s="20" customFormat="1" ht="15" customHeight="1" spans="1:10">
      <c r="A13" s="426">
        <v>6</v>
      </c>
      <c r="B13" s="425">
        <v>814.4140272875</v>
      </c>
      <c r="C13" s="425">
        <v>933.01545455</v>
      </c>
      <c r="D13" s="425">
        <v>1281.1085</v>
      </c>
      <c r="E13" s="425">
        <v>1416.92030294003</v>
      </c>
      <c r="F13" s="425">
        <v>1539.972086</v>
      </c>
      <c r="G13" s="425">
        <v>1179.1372394375</v>
      </c>
      <c r="H13" s="425">
        <v>1190.3197394375</v>
      </c>
      <c r="I13" s="425">
        <v>1270.26257571584</v>
      </c>
      <c r="J13" s="425">
        <v>1524.3269302532</v>
      </c>
    </row>
    <row r="14" s="20" customFormat="1" ht="15" customHeight="1" spans="1:10">
      <c r="A14" s="426">
        <v>6.5</v>
      </c>
      <c r="B14" s="425">
        <v>806.35149915</v>
      </c>
      <c r="C14" s="425">
        <v>940.6908414375</v>
      </c>
      <c r="D14" s="425">
        <v>1335.08853598125</v>
      </c>
      <c r="E14" s="425">
        <v>1445.29444730235</v>
      </c>
      <c r="F14" s="425">
        <v>1606.64117098125</v>
      </c>
      <c r="G14" s="425">
        <v>1190.8037298</v>
      </c>
      <c r="H14" s="425">
        <v>1201.9862298</v>
      </c>
      <c r="I14" s="425">
        <v>1290.26337397977</v>
      </c>
      <c r="J14" s="425">
        <v>1556.1705737185</v>
      </c>
    </row>
    <row r="15" s="20" customFormat="1" ht="15" customHeight="1" spans="1:10">
      <c r="A15" s="426">
        <v>7</v>
      </c>
      <c r="B15" s="425">
        <v>819.9310996</v>
      </c>
      <c r="C15" s="425">
        <v>969.3240997375</v>
      </c>
      <c r="D15" s="425">
        <v>1384.67081794</v>
      </c>
      <c r="E15" s="425">
        <v>1496.40553951519</v>
      </c>
      <c r="F15" s="425">
        <v>1669.79453494</v>
      </c>
      <c r="G15" s="425">
        <v>1222.7438344</v>
      </c>
      <c r="H15" s="425">
        <v>1233.9263344</v>
      </c>
      <c r="I15" s="425">
        <v>1332.52213747738</v>
      </c>
      <c r="J15" s="425">
        <v>1609.51778479595</v>
      </c>
    </row>
    <row r="16" s="20" customFormat="1" ht="15" customHeight="1" spans="1:10">
      <c r="A16" s="426">
        <v>7.5</v>
      </c>
      <c r="B16" s="425">
        <v>832.826442875</v>
      </c>
      <c r="C16" s="425">
        <v>998.299486625</v>
      </c>
      <c r="D16" s="425">
        <v>1409.42752602875</v>
      </c>
      <c r="E16" s="425">
        <v>1515.91315780277</v>
      </c>
      <c r="F16" s="425">
        <v>1706.20106502875</v>
      </c>
      <c r="G16" s="425">
        <v>1255.7103247625</v>
      </c>
      <c r="H16" s="425">
        <v>1266.8928247625</v>
      </c>
      <c r="I16" s="425">
        <v>1374.30191835815</v>
      </c>
      <c r="J16" s="425">
        <v>1662.66142826125</v>
      </c>
    </row>
    <row r="17" s="20" customFormat="1" ht="15" customHeight="1" spans="1:10">
      <c r="A17" s="426">
        <v>8</v>
      </c>
      <c r="B17" s="425">
        <v>847.4324290875</v>
      </c>
      <c r="C17" s="425">
        <v>1026.5906163375</v>
      </c>
      <c r="D17" s="425">
        <v>1426.17841452</v>
      </c>
      <c r="E17" s="425">
        <v>1542.63242359035</v>
      </c>
      <c r="F17" s="425">
        <v>1736.07765252</v>
      </c>
      <c r="G17" s="425">
        <v>1287.6504293625</v>
      </c>
      <c r="H17" s="425">
        <v>1298.8329293625</v>
      </c>
      <c r="I17" s="425">
        <v>1411.29187307052</v>
      </c>
      <c r="J17" s="425">
        <v>1715.39793650224</v>
      </c>
    </row>
    <row r="18" s="20" customFormat="1" ht="15" customHeight="1" spans="1:10">
      <c r="A18" s="426">
        <v>8.5</v>
      </c>
      <c r="B18" s="425">
        <v>861.6962867125</v>
      </c>
      <c r="C18" s="425">
        <v>1055.2238746375</v>
      </c>
      <c r="D18" s="425">
        <v>1469.59094220625</v>
      </c>
      <c r="E18" s="425">
        <v>1585.60966101322</v>
      </c>
      <c r="F18" s="425">
        <v>1789.66412520625</v>
      </c>
      <c r="G18" s="425">
        <v>1320.2747911375</v>
      </c>
      <c r="H18" s="425">
        <v>1331.4572911375</v>
      </c>
      <c r="I18" s="425">
        <v>1452.11368871761</v>
      </c>
      <c r="J18" s="425">
        <v>1768.54157996753</v>
      </c>
    </row>
    <row r="19" s="20" customFormat="1" ht="15" customHeight="1" spans="1:10">
      <c r="A19" s="426">
        <v>9</v>
      </c>
      <c r="B19" s="425">
        <v>875.61801575</v>
      </c>
      <c r="C19" s="425">
        <v>1083.51500435</v>
      </c>
      <c r="D19" s="425">
        <v>1518.58562852</v>
      </c>
      <c r="E19" s="425">
        <v>1635.05316376343</v>
      </c>
      <c r="F19" s="425">
        <v>1851.94170452</v>
      </c>
      <c r="G19" s="425">
        <v>1352.557024325</v>
      </c>
      <c r="H19" s="425">
        <v>1363.739524325</v>
      </c>
      <c r="I19" s="425">
        <v>1493.41448698154</v>
      </c>
      <c r="J19" s="425">
        <v>1821.68522343283</v>
      </c>
    </row>
    <row r="20" s="20" customFormat="1" ht="15" customHeight="1" spans="1:10">
      <c r="A20" s="426">
        <v>9.5</v>
      </c>
      <c r="B20" s="425">
        <v>889.1976162</v>
      </c>
      <c r="C20" s="425">
        <v>1111.8061340625</v>
      </c>
      <c r="D20" s="425">
        <v>1567.28651701125</v>
      </c>
      <c r="E20" s="425">
        <v>1684.13742955101</v>
      </c>
      <c r="F20" s="425">
        <v>1913.76829201125</v>
      </c>
      <c r="G20" s="425">
        <v>1385.1813861</v>
      </c>
      <c r="H20" s="425">
        <v>1396.3638861</v>
      </c>
      <c r="I20" s="425">
        <v>1516.63784155389</v>
      </c>
      <c r="J20" s="425">
        <v>1875.4395697346</v>
      </c>
    </row>
    <row r="21" s="122" customFormat="1" ht="15" customHeight="1" spans="1:11">
      <c r="A21" s="426">
        <v>10</v>
      </c>
      <c r="B21" s="425">
        <v>903.8036024125</v>
      </c>
      <c r="C21" s="425">
        <v>1140.4393923625</v>
      </c>
      <c r="D21" s="425">
        <v>1594.6874055025</v>
      </c>
      <c r="E21" s="425">
        <v>1711.92169533859</v>
      </c>
      <c r="F21" s="425">
        <v>1954.2948795025</v>
      </c>
      <c r="G21" s="425">
        <v>1417.1214907</v>
      </c>
      <c r="H21" s="425">
        <v>1428.3039907</v>
      </c>
      <c r="I21" s="425">
        <v>1532.60095970098</v>
      </c>
      <c r="J21" s="425">
        <v>1928.37964558775</v>
      </c>
      <c r="K21" s="20"/>
    </row>
    <row r="22" s="122" customFormat="1" ht="15" customHeight="1" spans="1:11">
      <c r="A22" s="426">
        <v>10.5</v>
      </c>
      <c r="B22" s="425">
        <v>921.4887459125</v>
      </c>
      <c r="C22" s="425">
        <v>1168.0462649</v>
      </c>
      <c r="D22" s="425">
        <v>1640.45031576875</v>
      </c>
      <c r="E22" s="425">
        <v>1757.7728284625</v>
      </c>
      <c r="F22" s="425">
        <v>2011.55915076875</v>
      </c>
      <c r="G22" s="425">
        <v>1449.745852475</v>
      </c>
      <c r="H22" s="425">
        <v>1460.928352475</v>
      </c>
      <c r="I22" s="425">
        <v>1546.39095667967</v>
      </c>
      <c r="J22" s="425">
        <v>1981.7268566652</v>
      </c>
      <c r="K22" s="20"/>
    </row>
    <row r="23" s="122" customFormat="1" ht="15" customHeight="1" spans="1:11">
      <c r="A23" s="426">
        <v>11</v>
      </c>
      <c r="B23" s="425">
        <v>958.902</v>
      </c>
      <c r="C23" s="425">
        <v>1182.552</v>
      </c>
      <c r="D23" s="425">
        <v>1678.57448265</v>
      </c>
      <c r="E23" s="425">
        <v>1794.64303752066</v>
      </c>
      <c r="F23" s="425">
        <v>2057.06270265</v>
      </c>
      <c r="G23" s="425">
        <v>1537.97934449824</v>
      </c>
      <c r="H23" s="425">
        <v>1549.16184449825</v>
      </c>
      <c r="I23" s="425">
        <v>1581.7044722331</v>
      </c>
      <c r="J23" s="425">
        <v>2034.66693251834</v>
      </c>
      <c r="K23" s="20"/>
    </row>
    <row r="24" s="122" customFormat="1" ht="15" customHeight="1" spans="1:11">
      <c r="A24" s="426">
        <v>11.5</v>
      </c>
      <c r="B24" s="425">
        <v>985.267</v>
      </c>
      <c r="C24" s="425">
        <v>1220.0995</v>
      </c>
      <c r="D24" s="425">
        <v>1724.04359509375</v>
      </c>
      <c r="E24" s="425">
        <v>1839.77569671931</v>
      </c>
      <c r="F24" s="425">
        <v>2113.88471509375</v>
      </c>
      <c r="G24" s="425">
        <v>1573.1721785564</v>
      </c>
      <c r="H24" s="425">
        <v>1584.3546785564</v>
      </c>
      <c r="I24" s="425">
        <v>1617.73646171179</v>
      </c>
      <c r="J24" s="425">
        <v>2088.21771120796</v>
      </c>
      <c r="K24" s="20"/>
    </row>
    <row r="25" s="122" customFormat="1" ht="15" customHeight="1" spans="1:11">
      <c r="A25" s="426">
        <v>12</v>
      </c>
      <c r="B25" s="425">
        <v>1011.632</v>
      </c>
      <c r="C25" s="425">
        <v>1315.73771121875</v>
      </c>
      <c r="D25" s="425">
        <v>1768.63131407</v>
      </c>
      <c r="E25" s="425">
        <v>1884.1898819927</v>
      </c>
      <c r="F25" s="425">
        <v>2169.24022307</v>
      </c>
      <c r="G25" s="425">
        <v>1608.96374088562</v>
      </c>
      <c r="H25" s="425">
        <v>1620.14624088562</v>
      </c>
      <c r="I25" s="425">
        <v>1652.8104859568</v>
      </c>
      <c r="J25" s="425">
        <v>2140.95421944894</v>
      </c>
      <c r="K25" s="20"/>
    </row>
    <row r="26" s="122" customFormat="1" ht="15" customHeight="1" spans="1:11">
      <c r="A26" s="426">
        <v>12.5</v>
      </c>
      <c r="B26" s="425">
        <v>1037.997</v>
      </c>
      <c r="C26" s="425">
        <v>1349.90407051875</v>
      </c>
      <c r="D26" s="425">
        <v>1813.21903304625</v>
      </c>
      <c r="E26" s="425">
        <v>1928.60406726609</v>
      </c>
      <c r="F26" s="425">
        <v>2224.74419204625</v>
      </c>
      <c r="G26" s="425">
        <v>1643.2584825372</v>
      </c>
      <c r="H26" s="425">
        <v>1654.4409825372</v>
      </c>
      <c r="I26" s="425">
        <v>1688.60298412707</v>
      </c>
      <c r="J26" s="425">
        <v>2194.09786291424</v>
      </c>
      <c r="K26" s="20"/>
    </row>
    <row r="27" s="122" customFormat="1" ht="15" customHeight="1" spans="1:11">
      <c r="A27" s="426">
        <v>13</v>
      </c>
      <c r="B27" s="425">
        <v>1062.1255</v>
      </c>
      <c r="C27" s="425">
        <v>1385.256921025</v>
      </c>
      <c r="D27" s="425">
        <v>1858.9819433125</v>
      </c>
      <c r="E27" s="425">
        <v>1974.45520039</v>
      </c>
      <c r="F27" s="425">
        <v>2282.0171963125</v>
      </c>
      <c r="G27" s="425">
        <v>1679.34940900193</v>
      </c>
      <c r="H27" s="425">
        <v>1690.53190900193</v>
      </c>
      <c r="I27" s="425">
        <v>1724.39548229734</v>
      </c>
      <c r="J27" s="425">
        <v>2239.91307234189</v>
      </c>
      <c r="K27" s="20"/>
    </row>
    <row r="28" s="122" customFormat="1" ht="15" customHeight="1" spans="1:11">
      <c r="A28" s="426">
        <v>13.5</v>
      </c>
      <c r="B28" s="425">
        <v>1086.254</v>
      </c>
      <c r="C28" s="425">
        <v>1420.37247329</v>
      </c>
      <c r="D28" s="425">
        <v>1904.45105575625</v>
      </c>
      <c r="E28" s="425">
        <v>2019.58785958865</v>
      </c>
      <c r="F28" s="425">
        <v>2338.83920875625</v>
      </c>
      <c r="G28" s="425">
        <v>1714.54224306009</v>
      </c>
      <c r="H28" s="425">
        <v>1725.7247430601</v>
      </c>
      <c r="I28" s="425">
        <v>1759.46950654235</v>
      </c>
      <c r="J28" s="425">
        <v>2285.93184938169</v>
      </c>
      <c r="K28" s="20"/>
    </row>
    <row r="29" s="122" customFormat="1" ht="15" customHeight="1" spans="1:11">
      <c r="A29" s="426">
        <v>14</v>
      </c>
      <c r="B29" s="425">
        <v>1113.73725</v>
      </c>
      <c r="C29" s="425">
        <v>1454.53883259</v>
      </c>
      <c r="D29" s="425">
        <v>1949.332572555</v>
      </c>
      <c r="E29" s="425">
        <v>2064.36128182467</v>
      </c>
      <c r="F29" s="425">
        <v>2394.785436555</v>
      </c>
      <c r="G29" s="425">
        <v>1749.43571298273</v>
      </c>
      <c r="H29" s="425">
        <v>1760.61821298273</v>
      </c>
      <c r="I29" s="425">
        <v>1795.50149602104</v>
      </c>
      <c r="J29" s="425">
        <v>2331.13635597287</v>
      </c>
      <c r="K29" s="20"/>
    </row>
    <row r="30" s="122" customFormat="1" ht="15" customHeight="1" spans="1:11">
      <c r="A30" s="426">
        <v>14.5</v>
      </c>
      <c r="B30" s="425">
        <v>1137.86575</v>
      </c>
      <c r="C30" s="425">
        <v>1489.654384855</v>
      </c>
      <c r="D30" s="425">
        <v>1994.50788717625</v>
      </c>
      <c r="E30" s="425">
        <v>2109.49394102332</v>
      </c>
      <c r="F30" s="425">
        <v>2451.02546217625</v>
      </c>
      <c r="G30" s="425">
        <v>1784.92791117641</v>
      </c>
      <c r="H30" s="425">
        <v>1796.11041117642</v>
      </c>
      <c r="I30" s="425">
        <v>1831.05450288289</v>
      </c>
      <c r="J30" s="425">
        <v>2377.35870062483</v>
      </c>
      <c r="K30" s="20"/>
    </row>
    <row r="31" s="122" customFormat="1" ht="15" customHeight="1" spans="1:11">
      <c r="A31" s="426">
        <v>15</v>
      </c>
      <c r="B31" s="425">
        <v>1161.99425</v>
      </c>
      <c r="C31" s="425">
        <v>1512.87554239625</v>
      </c>
      <c r="D31" s="425">
        <v>2018.3832017975</v>
      </c>
      <c r="E31" s="425">
        <v>2133.32660022197</v>
      </c>
      <c r="F31" s="425">
        <v>2486.1052157975</v>
      </c>
      <c r="G31" s="425">
        <v>1821.01883764115</v>
      </c>
      <c r="H31" s="425">
        <v>1832.20133764115</v>
      </c>
      <c r="I31" s="425">
        <v>1879.2120521279</v>
      </c>
      <c r="J31" s="425">
        <v>2422.76677482816</v>
      </c>
      <c r="K31" s="20"/>
    </row>
    <row r="32" s="122" customFormat="1" ht="15" customHeight="1" spans="1:11">
      <c r="A32" s="426">
        <v>15.5</v>
      </c>
      <c r="B32" s="425">
        <v>1230.03691463206</v>
      </c>
      <c r="C32" s="425">
        <v>1533.723717525</v>
      </c>
      <c r="D32" s="425">
        <v>2064.14611206375</v>
      </c>
      <c r="E32" s="425">
        <v>2178.81849638325</v>
      </c>
      <c r="F32" s="425">
        <v>2543.37822006375</v>
      </c>
      <c r="G32" s="425">
        <v>1948.79901153448</v>
      </c>
      <c r="H32" s="425">
        <v>1959.98151153448</v>
      </c>
      <c r="I32" s="425">
        <v>1912.84912852239</v>
      </c>
      <c r="J32" s="425">
        <v>2468.78555186797</v>
      </c>
      <c r="K32" s="20"/>
    </row>
    <row r="33" s="122" customFormat="1" ht="15" customHeight="1" spans="1:11">
      <c r="A33" s="426">
        <v>16</v>
      </c>
      <c r="B33" s="425">
        <v>1246.2654234232</v>
      </c>
      <c r="C33" s="425">
        <v>1555.75838386</v>
      </c>
      <c r="D33" s="425">
        <v>2111.9656070875</v>
      </c>
      <c r="E33" s="425">
        <v>2226.82505128294</v>
      </c>
      <c r="F33" s="425">
        <v>2603.8780310875</v>
      </c>
      <c r="G33" s="425">
        <v>1978.98647724666</v>
      </c>
      <c r="H33" s="425">
        <v>1990.16897724666</v>
      </c>
      <c r="I33" s="425">
        <v>1945.5282396832</v>
      </c>
      <c r="J33" s="425">
        <v>2515.00789651993</v>
      </c>
      <c r="K33" s="20"/>
    </row>
    <row r="34" s="122" customFormat="1" ht="15" customHeight="1" spans="1:11">
      <c r="A34" s="426">
        <v>16.5</v>
      </c>
      <c r="B34" s="425">
        <v>1263.21240613959</v>
      </c>
      <c r="C34" s="425">
        <v>1576.60655898875</v>
      </c>
      <c r="D34" s="425">
        <v>2157.72851735375</v>
      </c>
      <c r="E34" s="425">
        <v>2272.67618440685</v>
      </c>
      <c r="F34" s="425">
        <v>2661.14230235375</v>
      </c>
      <c r="G34" s="425">
        <v>2006.82692813633</v>
      </c>
      <c r="H34" s="425">
        <v>2018.00942813633</v>
      </c>
      <c r="I34" s="425">
        <v>1978.68633346085</v>
      </c>
      <c r="J34" s="425">
        <v>2560.82310594757</v>
      </c>
      <c r="K34" s="20"/>
    </row>
    <row r="35" s="122" customFormat="1" ht="15" customHeight="1" spans="1:11">
      <c r="A35" s="426">
        <v>17</v>
      </c>
      <c r="B35" s="425">
        <v>1279.20142362231</v>
      </c>
      <c r="C35" s="425">
        <v>1598.16662884125</v>
      </c>
      <c r="D35" s="425">
        <v>2203.49142762</v>
      </c>
      <c r="E35" s="425">
        <v>2318.52731753076</v>
      </c>
      <c r="F35" s="425">
        <v>2718.41530662</v>
      </c>
      <c r="G35" s="425">
        <v>2036.67910601672</v>
      </c>
      <c r="H35" s="425">
        <v>2047.86160601672</v>
      </c>
      <c r="I35" s="425">
        <v>2011.60493593008</v>
      </c>
      <c r="J35" s="425">
        <v>2606.84188298738</v>
      </c>
      <c r="K35" s="20"/>
    </row>
    <row r="36" s="122" customFormat="1" ht="15" customHeight="1" spans="1:11">
      <c r="A36" s="426">
        <v>17.5</v>
      </c>
      <c r="B36" s="425">
        <v>1295.90891503029</v>
      </c>
      <c r="C36" s="425">
        <v>1619.25210221125</v>
      </c>
      <c r="D36" s="425">
        <v>2250.13573135375</v>
      </c>
      <c r="E36" s="425">
        <v>2365.09692457993</v>
      </c>
      <c r="F36" s="425">
        <v>2777.00635435375</v>
      </c>
      <c r="G36" s="425">
        <v>2065.52542040175</v>
      </c>
      <c r="H36" s="425">
        <v>2076.70792040175</v>
      </c>
      <c r="I36" s="425">
        <v>2044.04455578247</v>
      </c>
      <c r="J36" s="425">
        <v>2653.2677952515</v>
      </c>
      <c r="K36" s="20"/>
    </row>
    <row r="37" s="122" customFormat="1" ht="15" customHeight="1" spans="1:11">
      <c r="A37" s="426">
        <v>18</v>
      </c>
      <c r="B37" s="425">
        <v>1308.54505419512</v>
      </c>
      <c r="C37" s="425">
        <v>1640.33757558125</v>
      </c>
      <c r="D37" s="425">
        <v>2292.0792699275</v>
      </c>
      <c r="E37" s="425">
        <v>2406.27797718965</v>
      </c>
      <c r="F37" s="425">
        <v>2828.3902659275</v>
      </c>
      <c r="G37" s="425">
        <v>2093.14109828215</v>
      </c>
      <c r="H37" s="425">
        <v>2104.32359828215</v>
      </c>
      <c r="I37" s="425">
        <v>2064.27011890544</v>
      </c>
      <c r="J37" s="425">
        <v>2698.67586945483</v>
      </c>
      <c r="K37" s="20"/>
    </row>
    <row r="38" s="122" customFormat="1" ht="15" customHeight="1" spans="1:11">
      <c r="A38" s="426">
        <v>18.5</v>
      </c>
      <c r="B38" s="425">
        <v>1321.6601759768</v>
      </c>
      <c r="C38" s="425">
        <v>1660.47385598625</v>
      </c>
      <c r="D38" s="425">
        <v>2333.14141503375</v>
      </c>
      <c r="E38" s="425">
        <v>2446.74055587411</v>
      </c>
      <c r="F38" s="425">
        <v>2878.29894003375</v>
      </c>
      <c r="G38" s="425">
        <v>2124.89448833075</v>
      </c>
      <c r="H38" s="425">
        <v>2136.07698833075</v>
      </c>
      <c r="I38" s="425">
        <v>2083.05873417789</v>
      </c>
      <c r="J38" s="425">
        <v>2744.49107888248</v>
      </c>
      <c r="K38" s="20"/>
    </row>
    <row r="39" s="122" customFormat="1" ht="15" customHeight="1" spans="1:11">
      <c r="A39" s="426">
        <v>19</v>
      </c>
      <c r="B39" s="425">
        <v>1332.85936729111</v>
      </c>
      <c r="C39" s="425">
        <v>1675.38957508375</v>
      </c>
      <c r="D39" s="425">
        <v>2374.791155785</v>
      </c>
      <c r="E39" s="425">
        <v>2487.5623715212</v>
      </c>
      <c r="F39" s="425">
        <v>2929.240592785</v>
      </c>
      <c r="G39" s="425">
        <v>2154.41137837936</v>
      </c>
      <c r="H39" s="425">
        <v>2165.59387837936</v>
      </c>
      <c r="I39" s="425">
        <v>2103.04480599244</v>
      </c>
      <c r="J39" s="425">
        <v>2790.10272069797</v>
      </c>
      <c r="K39" s="20"/>
    </row>
    <row r="40" s="122" customFormat="1" ht="15" customHeight="1" spans="1:11">
      <c r="A40" s="426">
        <v>19.5</v>
      </c>
      <c r="B40" s="425">
        <v>1344.77703253068</v>
      </c>
      <c r="C40" s="425">
        <v>1689.118802975</v>
      </c>
      <c r="D40" s="425">
        <v>2415.85330089125</v>
      </c>
      <c r="E40" s="425">
        <v>2527.66571324303</v>
      </c>
      <c r="F40" s="425">
        <v>2979.30646089125</v>
      </c>
      <c r="G40" s="425">
        <v>2182.58711710081</v>
      </c>
      <c r="H40" s="425">
        <v>2193.76961710081</v>
      </c>
      <c r="I40" s="425">
        <v>2122.55189519015</v>
      </c>
      <c r="J40" s="425">
        <v>2839.37857953228</v>
      </c>
      <c r="K40" s="20"/>
    </row>
    <row r="41" s="122" customFormat="1" ht="15" customHeight="1" spans="1:11">
      <c r="A41" s="426">
        <v>20</v>
      </c>
      <c r="B41" s="425">
        <v>1354.53927599448</v>
      </c>
      <c r="C41" s="425">
        <v>1700.94964493625</v>
      </c>
      <c r="D41" s="425">
        <v>2448.6891069675</v>
      </c>
      <c r="E41" s="425">
        <v>2558.42889393648</v>
      </c>
      <c r="F41" s="425">
        <v>3016.4214369675</v>
      </c>
      <c r="G41" s="425">
        <v>2211.76871931763</v>
      </c>
      <c r="H41" s="425">
        <v>2222.95121931763</v>
      </c>
      <c r="I41" s="425">
        <v>2141.58000177102</v>
      </c>
      <c r="J41" s="425">
        <v>2895.77930479209</v>
      </c>
      <c r="K41" s="20"/>
    </row>
    <row r="42" s="122" customFormat="1" spans="1:10">
      <c r="A42" s="20"/>
      <c r="B42" s="20"/>
      <c r="C42" s="20"/>
      <c r="D42" s="20"/>
      <c r="E42" s="20"/>
      <c r="F42" s="20"/>
      <c r="G42" s="20"/>
      <c r="H42" s="20"/>
      <c r="I42" s="20"/>
      <c r="J42" s="20"/>
    </row>
    <row r="43" s="122" customFormat="1" ht="46" customHeight="1" spans="1:10">
      <c r="A43" s="427" t="s">
        <v>1394</v>
      </c>
      <c r="B43" s="427"/>
      <c r="C43" s="427"/>
      <c r="D43" s="427"/>
      <c r="E43" s="427"/>
      <c r="F43" s="427"/>
      <c r="G43" s="427"/>
      <c r="H43" s="427"/>
      <c r="I43" s="20"/>
      <c r="J43" s="20"/>
    </row>
    <row r="44" s="122" customFormat="1" ht="51" customHeight="1" spans="1:10">
      <c r="A44" s="428" t="s">
        <v>303</v>
      </c>
      <c r="B44" s="429" t="s">
        <v>1395</v>
      </c>
      <c r="C44" s="429" t="s">
        <v>1376</v>
      </c>
      <c r="D44" s="429" t="s">
        <v>1396</v>
      </c>
      <c r="E44" s="429" t="s">
        <v>1397</v>
      </c>
      <c r="F44" s="429" t="s">
        <v>702</v>
      </c>
      <c r="G44" s="429" t="s">
        <v>1398</v>
      </c>
      <c r="H44" s="429" t="s">
        <v>1399</v>
      </c>
      <c r="I44" s="436"/>
      <c r="J44" s="436"/>
    </row>
    <row r="45" s="122" customFormat="1" ht="57" customHeight="1" spans="1:10">
      <c r="A45" s="430" t="s">
        <v>595</v>
      </c>
      <c r="B45" s="431">
        <v>64</v>
      </c>
      <c r="C45" s="431">
        <v>63</v>
      </c>
      <c r="D45" s="431">
        <v>63</v>
      </c>
      <c r="E45" s="431">
        <v>63</v>
      </c>
      <c r="F45" s="431">
        <v>63</v>
      </c>
      <c r="G45" s="431">
        <v>63</v>
      </c>
      <c r="H45" s="431">
        <v>63</v>
      </c>
      <c r="I45" s="436"/>
      <c r="J45" s="436"/>
    </row>
    <row r="46" s="122" customFormat="1" ht="22.5" spans="1:10">
      <c r="A46" s="430" t="s">
        <v>598</v>
      </c>
      <c r="B46" s="431">
        <v>66</v>
      </c>
      <c r="C46" s="431">
        <v>65</v>
      </c>
      <c r="D46" s="431">
        <v>65</v>
      </c>
      <c r="E46" s="431">
        <v>65</v>
      </c>
      <c r="F46" s="431">
        <v>65</v>
      </c>
      <c r="G46" s="431">
        <v>65</v>
      </c>
      <c r="H46" s="431">
        <v>65</v>
      </c>
      <c r="I46" s="436"/>
      <c r="J46" s="436"/>
    </row>
    <row r="47" s="122" customFormat="1" ht="22.5" spans="1:10">
      <c r="A47" s="430" t="s">
        <v>597</v>
      </c>
      <c r="B47" s="431">
        <v>68</v>
      </c>
      <c r="C47" s="431">
        <v>68</v>
      </c>
      <c r="D47" s="431">
        <v>68</v>
      </c>
      <c r="E47" s="431">
        <v>68</v>
      </c>
      <c r="F47" s="431">
        <v>68</v>
      </c>
      <c r="G47" s="431">
        <v>68</v>
      </c>
      <c r="H47" s="431">
        <v>68</v>
      </c>
      <c r="I47" s="436"/>
      <c r="J47" s="436"/>
    </row>
    <row r="48" s="122" customFormat="1" ht="158" customHeight="1" spans="1:10">
      <c r="A48" s="432" t="s">
        <v>1400</v>
      </c>
      <c r="B48" s="431">
        <v>60</v>
      </c>
      <c r="C48" s="431">
        <v>59</v>
      </c>
      <c r="D48" s="431">
        <v>59</v>
      </c>
      <c r="E48" s="431">
        <v>59</v>
      </c>
      <c r="F48" s="431">
        <v>59</v>
      </c>
      <c r="G48" s="431">
        <v>59</v>
      </c>
      <c r="H48" s="431">
        <v>59</v>
      </c>
      <c r="I48" s="436"/>
      <c r="J48" s="436"/>
    </row>
    <row r="49" s="122" customFormat="1" ht="31" customHeight="1" spans="1:10">
      <c r="A49" s="432" t="s">
        <v>1401</v>
      </c>
      <c r="B49" s="431">
        <v>97</v>
      </c>
      <c r="C49" s="431">
        <v>97</v>
      </c>
      <c r="D49" s="431">
        <v>97</v>
      </c>
      <c r="E49" s="431">
        <v>96</v>
      </c>
      <c r="F49" s="431">
        <v>96</v>
      </c>
      <c r="G49" s="431">
        <v>96</v>
      </c>
      <c r="H49" s="431">
        <v>96</v>
      </c>
      <c r="I49" s="436"/>
      <c r="J49" s="436"/>
    </row>
    <row r="50" s="122" customFormat="1" ht="22.5" spans="1:10">
      <c r="A50" s="430" t="s">
        <v>1402</v>
      </c>
      <c r="B50" s="431">
        <v>76</v>
      </c>
      <c r="C50" s="431">
        <v>76</v>
      </c>
      <c r="D50" s="431">
        <v>76</v>
      </c>
      <c r="E50" s="431">
        <v>76</v>
      </c>
      <c r="F50" s="431">
        <v>76</v>
      </c>
      <c r="G50" s="431">
        <v>76</v>
      </c>
      <c r="H50" s="431">
        <v>76</v>
      </c>
      <c r="I50" s="436"/>
      <c r="J50" s="436"/>
    </row>
    <row r="51" s="122" customFormat="1" ht="42.75" spans="1:10">
      <c r="A51" s="432" t="s">
        <v>1403</v>
      </c>
      <c r="B51" s="431">
        <v>42.205</v>
      </c>
      <c r="C51" s="431">
        <v>36.9135</v>
      </c>
      <c r="D51" s="431">
        <v>33.15375</v>
      </c>
      <c r="E51" s="431">
        <v>32.4575</v>
      </c>
      <c r="F51" s="431">
        <v>32.4575</v>
      </c>
      <c r="G51" s="431">
        <v>32.4575</v>
      </c>
      <c r="H51" s="431">
        <v>32.4575</v>
      </c>
      <c r="I51" s="436"/>
      <c r="J51" s="436"/>
    </row>
    <row r="52" s="122" customFormat="1" ht="22.5" spans="1:10">
      <c r="A52" s="430" t="s">
        <v>310</v>
      </c>
      <c r="B52" s="431">
        <v>31</v>
      </c>
      <c r="C52" s="431">
        <v>29</v>
      </c>
      <c r="D52" s="433">
        <v>27.5</v>
      </c>
      <c r="E52" s="433">
        <v>26</v>
      </c>
      <c r="F52" s="433">
        <v>25.5</v>
      </c>
      <c r="G52" s="433">
        <v>25.5</v>
      </c>
      <c r="H52" s="433">
        <v>25.5</v>
      </c>
      <c r="I52" s="436"/>
      <c r="J52" s="436"/>
    </row>
  </sheetData>
  <mergeCells count="5">
    <mergeCell ref="A1:J1"/>
    <mergeCell ref="A2:J2"/>
    <mergeCell ref="A3:J3"/>
    <mergeCell ref="A4:J4"/>
    <mergeCell ref="A43:H43"/>
  </mergeCells>
  <conditionalFormatting sqref="H5:J5">
    <cfRule type="cellIs" dxfId="0" priority="2" stopIfTrue="1" operator="lessThan">
      <formula>0</formula>
    </cfRule>
  </conditionalFormatting>
  <conditionalFormatting sqref="F44:H44">
    <cfRule type="cellIs" dxfId="0" priority="1" stopIfTrue="1" operator="lessThan">
      <formula>0</formula>
    </cfRule>
  </conditionalFormatting>
  <hyperlinks>
    <hyperlink ref="K1" location="目录!A1" display="目录!A1"/>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52"/>
  <sheetViews>
    <sheetView zoomScale="85" zoomScaleNormal="85" workbookViewId="0">
      <selection activeCell="L1" sqref="L1"/>
    </sheetView>
  </sheetViews>
  <sheetFormatPr defaultColWidth="8.89166666666667" defaultRowHeight="13.5"/>
  <cols>
    <col min="1" max="1" width="8.525" customWidth="1"/>
    <col min="2" max="11" width="15.625" customWidth="1"/>
    <col min="12" max="13" width="20.1083333333333" customWidth="1"/>
  </cols>
  <sheetData>
    <row r="1" customFormat="1" ht="51" customHeight="1" spans="1:12">
      <c r="A1" s="400" t="s">
        <v>1404</v>
      </c>
      <c r="B1" s="400"/>
      <c r="C1" s="400"/>
      <c r="D1" s="400"/>
      <c r="E1" s="400"/>
      <c r="F1" s="400"/>
      <c r="G1" s="400"/>
      <c r="H1" s="400"/>
      <c r="I1" s="400"/>
      <c r="J1" s="400"/>
      <c r="K1" s="400"/>
      <c r="L1" s="26" t="s">
        <v>667</v>
      </c>
    </row>
    <row r="2" s="399" customFormat="1" ht="30" customHeight="1" spans="1:49">
      <c r="A2" s="401" t="s">
        <v>1405</v>
      </c>
      <c r="B2" s="401"/>
      <c r="C2" s="401"/>
      <c r="D2" s="401"/>
      <c r="E2" s="401"/>
      <c r="F2" s="401"/>
      <c r="G2" s="401"/>
      <c r="H2" s="401"/>
      <c r="I2" s="401"/>
      <c r="J2" s="401"/>
      <c r="K2" s="401"/>
      <c r="L2" s="37" t="s">
        <v>303</v>
      </c>
      <c r="M2"/>
      <c r="N2"/>
      <c r="O2"/>
      <c r="P2"/>
      <c r="Q2"/>
      <c r="R2"/>
      <c r="S2"/>
      <c r="T2"/>
      <c r="U2"/>
      <c r="V2"/>
      <c r="W2"/>
      <c r="X2"/>
      <c r="Y2"/>
      <c r="Z2"/>
      <c r="AA2"/>
      <c r="AB2"/>
      <c r="AC2"/>
      <c r="AD2"/>
      <c r="AE2"/>
      <c r="AF2"/>
      <c r="AG2"/>
      <c r="AH2"/>
      <c r="AI2"/>
      <c r="AJ2"/>
      <c r="AK2"/>
      <c r="AL2"/>
      <c r="AM2"/>
      <c r="AN2"/>
      <c r="AO2"/>
      <c r="AP2"/>
      <c r="AQ2"/>
      <c r="AR2"/>
      <c r="AS2"/>
      <c r="AT2"/>
      <c r="AU2"/>
      <c r="AV2"/>
      <c r="AW2"/>
    </row>
    <row r="3" s="399" customFormat="1" ht="30" customHeight="1" spans="1:49">
      <c r="A3" s="401" t="s">
        <v>1406</v>
      </c>
      <c r="B3" s="401"/>
      <c r="C3" s="401"/>
      <c r="D3" s="401"/>
      <c r="E3" s="401"/>
      <c r="F3" s="401"/>
      <c r="G3" s="401"/>
      <c r="H3" s="401"/>
      <c r="I3" s="401"/>
      <c r="J3" s="401"/>
      <c r="K3" s="401"/>
      <c r="L3"/>
      <c r="M3"/>
      <c r="N3"/>
      <c r="O3"/>
      <c r="P3"/>
      <c r="Q3"/>
      <c r="R3"/>
      <c r="S3"/>
      <c r="T3"/>
      <c r="U3"/>
      <c r="V3"/>
      <c r="W3"/>
      <c r="X3"/>
      <c r="Y3"/>
      <c r="Z3"/>
      <c r="AA3"/>
      <c r="AB3"/>
      <c r="AC3"/>
      <c r="AD3"/>
      <c r="AE3"/>
      <c r="AF3"/>
      <c r="AG3"/>
      <c r="AH3"/>
      <c r="AI3"/>
      <c r="AJ3"/>
      <c r="AK3"/>
      <c r="AL3"/>
      <c r="AM3"/>
      <c r="AN3"/>
      <c r="AO3"/>
      <c r="AP3"/>
      <c r="AQ3"/>
      <c r="AR3"/>
      <c r="AS3"/>
      <c r="AT3"/>
      <c r="AU3"/>
      <c r="AV3"/>
      <c r="AW3"/>
    </row>
    <row r="4" s="399" customFormat="1" ht="30" customHeight="1" spans="1:49">
      <c r="A4" s="401" t="s">
        <v>1407</v>
      </c>
      <c r="B4" s="401"/>
      <c r="C4" s="401"/>
      <c r="D4" s="401"/>
      <c r="E4" s="401"/>
      <c r="F4" s="401"/>
      <c r="G4" s="401"/>
      <c r="H4" s="401"/>
      <c r="I4" s="401"/>
      <c r="J4" s="401"/>
      <c r="K4" s="401"/>
      <c r="L4"/>
      <c r="M4"/>
      <c r="N4"/>
      <c r="O4"/>
      <c r="P4"/>
      <c r="Q4"/>
      <c r="R4"/>
      <c r="S4"/>
      <c r="T4"/>
      <c r="U4"/>
      <c r="V4"/>
      <c r="W4"/>
      <c r="X4"/>
      <c r="Y4"/>
      <c r="Z4"/>
      <c r="AA4"/>
      <c r="AB4"/>
      <c r="AC4"/>
      <c r="AD4"/>
      <c r="AE4"/>
      <c r="AF4"/>
      <c r="AG4"/>
      <c r="AH4"/>
      <c r="AI4"/>
      <c r="AJ4"/>
      <c r="AK4"/>
      <c r="AL4"/>
      <c r="AM4"/>
      <c r="AN4"/>
      <c r="AO4"/>
      <c r="AP4"/>
      <c r="AQ4"/>
      <c r="AR4"/>
      <c r="AS4"/>
      <c r="AT4"/>
      <c r="AU4"/>
      <c r="AV4"/>
      <c r="AW4"/>
    </row>
    <row r="5" s="399" customFormat="1" ht="30" customHeight="1" spans="1:49">
      <c r="A5" s="402"/>
      <c r="B5" s="403" t="s">
        <v>1408</v>
      </c>
      <c r="C5" s="403" t="s">
        <v>326</v>
      </c>
      <c r="D5" s="403" t="s">
        <v>328</v>
      </c>
      <c r="E5" s="402" t="s">
        <v>330</v>
      </c>
      <c r="F5" s="403" t="s">
        <v>332</v>
      </c>
      <c r="G5" s="403" t="s">
        <v>1409</v>
      </c>
      <c r="H5" s="403" t="s">
        <v>334</v>
      </c>
      <c r="I5" s="414" t="s">
        <v>336</v>
      </c>
      <c r="J5" s="414" t="s">
        <v>338</v>
      </c>
      <c r="K5" s="190" t="s">
        <v>1410</v>
      </c>
      <c r="L5"/>
      <c r="M5"/>
      <c r="N5"/>
      <c r="O5"/>
      <c r="P5"/>
      <c r="Q5"/>
      <c r="R5"/>
      <c r="S5"/>
      <c r="T5"/>
      <c r="U5"/>
      <c r="V5"/>
      <c r="W5"/>
      <c r="X5"/>
      <c r="Y5"/>
      <c r="Z5"/>
      <c r="AA5"/>
      <c r="AB5"/>
      <c r="AC5"/>
      <c r="AD5"/>
      <c r="AE5"/>
      <c r="AF5"/>
      <c r="AG5"/>
      <c r="AH5"/>
      <c r="AI5"/>
      <c r="AJ5"/>
      <c r="AK5"/>
      <c r="AL5"/>
      <c r="AM5"/>
      <c r="AN5"/>
      <c r="AO5"/>
      <c r="AP5"/>
      <c r="AQ5"/>
      <c r="AR5"/>
      <c r="AS5"/>
      <c r="AT5"/>
      <c r="AU5"/>
      <c r="AV5"/>
      <c r="AW5"/>
    </row>
    <row r="6" customFormat="1" ht="40" customHeight="1" spans="1:11">
      <c r="A6" s="404" t="s">
        <v>1411</v>
      </c>
      <c r="B6" s="405" t="s">
        <v>1412</v>
      </c>
      <c r="C6" s="405" t="s">
        <v>310</v>
      </c>
      <c r="D6" s="406" t="s">
        <v>1413</v>
      </c>
      <c r="E6" s="407" t="s">
        <v>636</v>
      </c>
      <c r="F6" s="405" t="s">
        <v>1414</v>
      </c>
      <c r="G6" s="405" t="s">
        <v>1415</v>
      </c>
      <c r="H6" s="405" t="s">
        <v>1416</v>
      </c>
      <c r="I6" s="415" t="s">
        <v>1417</v>
      </c>
      <c r="J6" s="416" t="s">
        <v>1418</v>
      </c>
      <c r="K6" s="405" t="s">
        <v>1419</v>
      </c>
    </row>
    <row r="7" customFormat="1" spans="1:11">
      <c r="A7" s="408">
        <v>1</v>
      </c>
      <c r="B7" s="409">
        <v>275.970425138632</v>
      </c>
      <c r="C7" s="409">
        <v>278.18853974122</v>
      </c>
      <c r="D7" s="409">
        <v>329.420657286479</v>
      </c>
      <c r="E7" s="409">
        <v>385.39741219963</v>
      </c>
      <c r="F7" s="409">
        <v>326.771579312412</v>
      </c>
      <c r="G7" s="409">
        <v>330.576177826261</v>
      </c>
      <c r="H7" s="409">
        <v>330.576177826261</v>
      </c>
      <c r="I7" s="409">
        <v>375.046210720887</v>
      </c>
      <c r="J7" s="409">
        <v>385.39741219963</v>
      </c>
      <c r="K7" s="409">
        <v>330.576177826261</v>
      </c>
    </row>
    <row r="8" customFormat="1" spans="1:11">
      <c r="A8" s="408">
        <v>1.5</v>
      </c>
      <c r="B8" s="409">
        <v>293.539741219963</v>
      </c>
      <c r="C8" s="409">
        <v>298.715341959335</v>
      </c>
      <c r="D8" s="409">
        <v>373.607348598865</v>
      </c>
      <c r="E8" s="409">
        <v>444.371534195933</v>
      </c>
      <c r="F8" s="409">
        <v>374.870609981516</v>
      </c>
      <c r="G8" s="409">
        <v>375.609981515712</v>
      </c>
      <c r="H8" s="409">
        <v>375.609981515712</v>
      </c>
      <c r="I8" s="409">
        <v>427.365988909427</v>
      </c>
      <c r="J8" s="409">
        <v>444.371534195933</v>
      </c>
      <c r="K8" s="409">
        <v>375.609981515712</v>
      </c>
    </row>
    <row r="9" customFormat="1" spans="1:11">
      <c r="A9" s="408">
        <v>2</v>
      </c>
      <c r="B9" s="409">
        <v>314.805914972274</v>
      </c>
      <c r="C9" s="409">
        <v>330.138783673222</v>
      </c>
      <c r="D9" s="409">
        <v>402.267237693133</v>
      </c>
      <c r="E9" s="409">
        <v>492.255083179298</v>
      </c>
      <c r="F9" s="409">
        <v>410.924214417745</v>
      </c>
      <c r="G9" s="409">
        <v>405.009242144177</v>
      </c>
      <c r="H9" s="409">
        <v>405.009242144177</v>
      </c>
      <c r="I9" s="409">
        <v>456.025878003697</v>
      </c>
      <c r="J9" s="409">
        <v>492.255083179298</v>
      </c>
      <c r="K9" s="409">
        <v>405.009242144177</v>
      </c>
    </row>
    <row r="10" customFormat="1" spans="1:11">
      <c r="A10" s="408">
        <v>2.5</v>
      </c>
      <c r="B10" s="409">
        <v>333.1146025878</v>
      </c>
      <c r="C10" s="409">
        <v>344.836806292065</v>
      </c>
      <c r="D10" s="409">
        <v>452.368901279086</v>
      </c>
      <c r="E10" s="409">
        <v>545.551262756348</v>
      </c>
      <c r="F10" s="409">
        <v>445.499075785582</v>
      </c>
      <c r="G10" s="409">
        <v>447.71719038817</v>
      </c>
      <c r="H10" s="409">
        <v>447.71719038817</v>
      </c>
      <c r="I10" s="409">
        <v>478.462386661684</v>
      </c>
      <c r="J10" s="409">
        <v>545.551262756348</v>
      </c>
      <c r="K10" s="409">
        <v>447.71719038817</v>
      </c>
    </row>
    <row r="11" customFormat="1" spans="1:11">
      <c r="A11" s="408">
        <v>3</v>
      </c>
      <c r="B11" s="409">
        <v>347.726432532348</v>
      </c>
      <c r="C11" s="409">
        <v>356.598890942699</v>
      </c>
      <c r="D11" s="409">
        <v>488.314764872445</v>
      </c>
      <c r="E11" s="409">
        <v>559.958385099441</v>
      </c>
      <c r="F11" s="409">
        <v>463.068391866913</v>
      </c>
      <c r="G11" s="409">
        <v>472.68022181146</v>
      </c>
      <c r="H11" s="409">
        <v>472.68022181146</v>
      </c>
      <c r="I11" s="409">
        <v>504.904161153366</v>
      </c>
      <c r="J11" s="409">
        <v>559.958385099441</v>
      </c>
      <c r="K11" s="409">
        <v>472.68022181146</v>
      </c>
    </row>
    <row r="12" customFormat="1" spans="1:11">
      <c r="A12" s="408">
        <v>3.5</v>
      </c>
      <c r="B12" s="409">
        <v>368.253234750462</v>
      </c>
      <c r="C12" s="409">
        <v>377.125693160813</v>
      </c>
      <c r="D12" s="409">
        <v>528.172967822523</v>
      </c>
      <c r="E12" s="409">
        <v>576.533791905296</v>
      </c>
      <c r="F12" s="409">
        <v>508.123743724938</v>
      </c>
      <c r="G12" s="409">
        <v>493.411731631028</v>
      </c>
      <c r="H12" s="409">
        <v>493.411731631028</v>
      </c>
      <c r="I12" s="409">
        <v>553.527081670926</v>
      </c>
      <c r="J12" s="409">
        <v>576.533791905296</v>
      </c>
      <c r="K12" s="409">
        <v>493.411731631028</v>
      </c>
    </row>
    <row r="13" customFormat="1" spans="1:11">
      <c r="A13" s="408">
        <v>4</v>
      </c>
      <c r="B13" s="409">
        <v>380.646950092421</v>
      </c>
      <c r="C13" s="409">
        <v>388.040665434381</v>
      </c>
      <c r="D13" s="409">
        <v>555.429532438411</v>
      </c>
      <c r="E13" s="409">
        <v>609.651458373315</v>
      </c>
      <c r="F13" s="409">
        <v>513.317677242103</v>
      </c>
      <c r="G13" s="409">
        <v>504.445218831752</v>
      </c>
      <c r="H13" s="409">
        <v>504.445218831752</v>
      </c>
      <c r="I13" s="409">
        <v>570.357026218061</v>
      </c>
      <c r="J13" s="409">
        <v>609.651458373315</v>
      </c>
      <c r="K13" s="409">
        <v>504.445218831752</v>
      </c>
    </row>
    <row r="14" customFormat="1" spans="1:11">
      <c r="A14" s="408">
        <v>4.5</v>
      </c>
      <c r="B14" s="409">
        <v>401.913123844732</v>
      </c>
      <c r="C14" s="409">
        <v>408.567467652495</v>
      </c>
      <c r="D14" s="409">
        <v>605.455777434353</v>
      </c>
      <c r="E14" s="409">
        <v>651.620035083112</v>
      </c>
      <c r="F14" s="409">
        <v>530.886993323434</v>
      </c>
      <c r="G14" s="409">
        <v>516.422785168127</v>
      </c>
      <c r="H14" s="409">
        <v>516.422785168127</v>
      </c>
      <c r="I14" s="409">
        <v>618.240575201425</v>
      </c>
      <c r="J14" s="409">
        <v>651.620035083112</v>
      </c>
      <c r="K14" s="409">
        <v>516.422785168127</v>
      </c>
    </row>
    <row r="15" customFormat="1" spans="1:11">
      <c r="A15" s="410">
        <v>5</v>
      </c>
      <c r="B15" s="409">
        <v>417.264325323475</v>
      </c>
      <c r="C15" s="409">
        <v>412.304206269843</v>
      </c>
      <c r="D15" s="409">
        <v>648.795356369671</v>
      </c>
      <c r="E15" s="409">
        <v>660.094677265672</v>
      </c>
      <c r="F15" s="409">
        <v>546.98834042066</v>
      </c>
      <c r="G15" s="409">
        <v>527.467046453137</v>
      </c>
      <c r="H15" s="409">
        <v>527.467046453137</v>
      </c>
      <c r="I15" s="409">
        <v>635.809891282756</v>
      </c>
      <c r="J15" s="409">
        <v>660.094677265672</v>
      </c>
      <c r="K15" s="409">
        <v>527.467046453137</v>
      </c>
    </row>
    <row r="16" customFormat="1" spans="1:11">
      <c r="A16" s="410">
        <v>5.5</v>
      </c>
      <c r="B16" s="409">
        <v>431.876155268022</v>
      </c>
      <c r="C16" s="409">
        <v>432.831008487958</v>
      </c>
      <c r="D16" s="409">
        <v>681.259843977791</v>
      </c>
      <c r="E16" s="409">
        <v>677.750186021299</v>
      </c>
      <c r="F16" s="409">
        <v>565.501735637641</v>
      </c>
      <c r="G16" s="409">
        <v>542.057328229111</v>
      </c>
      <c r="H16" s="409">
        <v>542.057328229111</v>
      </c>
      <c r="I16" s="409">
        <v>652.639835829891</v>
      </c>
      <c r="J16" s="409">
        <v>677.750186021299</v>
      </c>
      <c r="K16" s="409">
        <v>542.057328229111</v>
      </c>
    </row>
    <row r="17" customFormat="1" spans="1:11">
      <c r="A17" s="410">
        <v>6</v>
      </c>
      <c r="B17" s="409">
        <v>442.051756007394</v>
      </c>
      <c r="C17" s="409">
        <v>451.139696103485</v>
      </c>
      <c r="D17" s="409">
        <v>710.874586291998</v>
      </c>
      <c r="E17" s="409">
        <v>706.696935109711</v>
      </c>
      <c r="F17" s="409">
        <v>599.337225471282</v>
      </c>
      <c r="G17" s="409">
        <v>553.711672036874</v>
      </c>
      <c r="H17" s="409">
        <v>553.711672036874</v>
      </c>
      <c r="I17" s="409">
        <v>675.384752650593</v>
      </c>
      <c r="J17" s="409">
        <v>706.696935109711</v>
      </c>
      <c r="K17" s="409">
        <v>553.711672036874</v>
      </c>
    </row>
    <row r="18" customFormat="1" spans="1:11">
      <c r="A18" s="410">
        <v>6.5</v>
      </c>
      <c r="B18" s="409">
        <v>455.924214417745</v>
      </c>
      <c r="C18" s="409">
        <v>472.405869855795</v>
      </c>
      <c r="D18" s="409">
        <v>752.735422158924</v>
      </c>
      <c r="E18" s="409">
        <v>729.262732779142</v>
      </c>
      <c r="F18" s="409">
        <v>633.91208683912</v>
      </c>
      <c r="G18" s="409">
        <v>576.456588857576</v>
      </c>
      <c r="H18" s="409">
        <v>576.456588857576</v>
      </c>
      <c r="I18" s="409">
        <v>705.523384813255</v>
      </c>
      <c r="J18" s="409">
        <v>729.262732779142</v>
      </c>
      <c r="K18" s="409">
        <v>576.456588857576</v>
      </c>
    </row>
    <row r="19" customFormat="1" spans="1:11">
      <c r="A19" s="410">
        <v>7</v>
      </c>
      <c r="B19" s="409">
        <v>467.578558225508</v>
      </c>
      <c r="C19" s="409">
        <v>490.714557471322</v>
      </c>
      <c r="D19" s="409">
        <v>780.849873236164</v>
      </c>
      <c r="E19" s="409">
        <v>766.902821126632</v>
      </c>
      <c r="F19" s="409">
        <v>668.486948206957</v>
      </c>
      <c r="G19" s="409">
        <v>602.89836334926</v>
      </c>
      <c r="H19" s="409">
        <v>602.89836334926</v>
      </c>
      <c r="I19" s="409">
        <v>736.401388510112</v>
      </c>
      <c r="J19" s="409">
        <v>766.902821126632</v>
      </c>
      <c r="K19" s="409">
        <v>602.89836334926</v>
      </c>
    </row>
    <row r="20" customFormat="1" spans="1:11">
      <c r="A20" s="410">
        <v>7.5</v>
      </c>
      <c r="B20" s="409">
        <v>479.972273567468</v>
      </c>
      <c r="C20" s="409">
        <v>511.980731223632</v>
      </c>
      <c r="D20" s="409">
        <v>824.907275537104</v>
      </c>
      <c r="E20" s="409">
        <v>809.923217814949</v>
      </c>
      <c r="F20" s="409">
        <v>700.104323438011</v>
      </c>
      <c r="G20" s="409">
        <v>636.7338531829</v>
      </c>
      <c r="H20" s="409">
        <v>636.7338531829</v>
      </c>
      <c r="I20" s="409">
        <v>751.595019006158</v>
      </c>
      <c r="J20" s="409">
        <v>809.923217814949</v>
      </c>
      <c r="K20" s="409">
        <v>636.7338531829</v>
      </c>
    </row>
    <row r="21" customFormat="1" spans="1:11">
      <c r="A21" s="410">
        <v>8</v>
      </c>
      <c r="B21" s="409">
        <v>494.584103512015</v>
      </c>
      <c r="C21" s="409">
        <v>530.289418839159</v>
      </c>
      <c r="D21" s="409">
        <v>856.69703611675</v>
      </c>
      <c r="E21" s="409">
        <v>833.256668989829</v>
      </c>
      <c r="F21" s="409">
        <v>733.939813271652</v>
      </c>
      <c r="G21" s="409">
        <v>652.085054661643</v>
      </c>
      <c r="H21" s="409">
        <v>652.085054661643</v>
      </c>
      <c r="I21" s="409">
        <v>774.296839489713</v>
      </c>
      <c r="J21" s="409">
        <v>833.256668989829</v>
      </c>
      <c r="K21" s="409">
        <v>652.085054661643</v>
      </c>
    </row>
    <row r="22" customFormat="1" spans="1:11">
      <c r="A22" s="410">
        <v>8.5</v>
      </c>
      <c r="B22" s="409">
        <v>506.238447319778</v>
      </c>
      <c r="C22" s="409">
        <v>550.816221057274</v>
      </c>
      <c r="D22" s="409">
        <v>898.644064657974</v>
      </c>
      <c r="E22" s="409">
        <v>890.163513563567</v>
      </c>
      <c r="F22" s="409">
        <v>761.228700140399</v>
      </c>
      <c r="G22" s="409">
        <v>695.532374439832</v>
      </c>
      <c r="H22" s="409">
        <v>695.532374439832</v>
      </c>
      <c r="I22" s="409">
        <v>798.212091216091</v>
      </c>
      <c r="J22" s="409">
        <v>890.163513563567</v>
      </c>
      <c r="K22" s="409">
        <v>695.532374439832</v>
      </c>
    </row>
    <row r="23" customFormat="1" spans="1:11">
      <c r="A23" s="410">
        <v>9</v>
      </c>
      <c r="B23" s="409">
        <v>516.41404805915</v>
      </c>
      <c r="C23" s="409">
        <v>569.124908672801</v>
      </c>
      <c r="D23" s="409">
        <v>940.558770946335</v>
      </c>
      <c r="E23" s="409">
        <v>928.413684433804</v>
      </c>
      <c r="F23" s="409">
        <v>797.282304576629</v>
      </c>
      <c r="G23" s="409">
        <v>721.234777397318</v>
      </c>
      <c r="H23" s="409">
        <v>721.234777397318</v>
      </c>
      <c r="I23" s="409">
        <v>828.350723378753</v>
      </c>
      <c r="J23" s="409">
        <v>928.413684433804</v>
      </c>
      <c r="K23" s="409">
        <v>721.234777397318</v>
      </c>
    </row>
    <row r="24" customFormat="1" spans="1:11">
      <c r="A24" s="410">
        <v>9.5</v>
      </c>
      <c r="B24" s="409">
        <v>525.164776151564</v>
      </c>
      <c r="C24" s="409">
        <v>589.651710890916</v>
      </c>
      <c r="D24" s="409">
        <v>980.29845896926</v>
      </c>
      <c r="E24" s="409">
        <v>971.979519139146</v>
      </c>
      <c r="F24" s="409">
        <v>819.503331548876</v>
      </c>
      <c r="G24" s="409">
        <v>769.010585537813</v>
      </c>
      <c r="H24" s="409">
        <v>769.010585537813</v>
      </c>
      <c r="I24" s="409">
        <v>881.409873101489</v>
      </c>
      <c r="J24" s="409">
        <v>971.979519139146</v>
      </c>
      <c r="K24" s="409">
        <v>769.010585537813</v>
      </c>
    </row>
    <row r="25" customFormat="1" spans="1:11">
      <c r="A25" s="410">
        <v>10</v>
      </c>
      <c r="B25" s="409">
        <v>540.887271092795</v>
      </c>
      <c r="C25" s="409">
        <v>598.066683164483</v>
      </c>
      <c r="D25" s="409">
        <v>1007.37010494631</v>
      </c>
      <c r="E25" s="409">
        <v>1008.66299506075</v>
      </c>
      <c r="F25" s="409">
        <v>850.838821382517</v>
      </c>
      <c r="G25" s="409">
        <v>759.55493585183</v>
      </c>
      <c r="H25" s="409">
        <v>759.55493585183</v>
      </c>
      <c r="I25" s="409">
        <v>916.44222060611</v>
      </c>
      <c r="J25" s="409">
        <v>1008.66299506075</v>
      </c>
      <c r="K25" s="409">
        <v>759.55493585183</v>
      </c>
    </row>
    <row r="26" customFormat="1" spans="1:11">
      <c r="A26" s="410">
        <v>10.5</v>
      </c>
      <c r="B26" s="409">
        <v>546.517142578171</v>
      </c>
      <c r="C26" s="409">
        <v>609.134773693727</v>
      </c>
      <c r="D26" s="409">
        <v>1049.68842695003</v>
      </c>
      <c r="E26" s="409">
        <v>1046.65282870216</v>
      </c>
      <c r="F26" s="409">
        <v>882.691467261935</v>
      </c>
      <c r="G26" s="409">
        <v>784.149370184716</v>
      </c>
      <c r="H26" s="409">
        <v>784.149370184716</v>
      </c>
      <c r="I26" s="409">
        <v>956.6501688501</v>
      </c>
      <c r="J26" s="409">
        <v>1046.65282870216</v>
      </c>
      <c r="K26" s="409">
        <v>784.149370184716</v>
      </c>
    </row>
    <row r="27" customFormat="1" spans="1:11">
      <c r="A27" s="410">
        <v>11</v>
      </c>
      <c r="B27" s="409">
        <v>555.007533441747</v>
      </c>
      <c r="C27" s="409">
        <v>626.400656209071</v>
      </c>
      <c r="D27" s="409">
        <v>1070.14882545647</v>
      </c>
      <c r="E27" s="409">
        <v>1080.30339989697</v>
      </c>
      <c r="F27" s="409">
        <v>913.341455982813</v>
      </c>
      <c r="G27" s="409">
        <v>808.392659473215</v>
      </c>
      <c r="H27" s="409">
        <v>808.392659473215</v>
      </c>
      <c r="I27" s="409">
        <v>983.54942947857</v>
      </c>
      <c r="J27" s="409">
        <v>1080.30339989697</v>
      </c>
      <c r="K27" s="409">
        <v>808.392659473215</v>
      </c>
    </row>
    <row r="28" customFormat="1" spans="1:11">
      <c r="A28" s="410">
        <v>11.5</v>
      </c>
      <c r="B28" s="409">
        <v>568.598106454686</v>
      </c>
      <c r="C28" s="409">
        <v>645.927749664152</v>
      </c>
      <c r="D28" s="409">
        <v>1112.48869562876</v>
      </c>
      <c r="E28" s="409">
        <v>1114.23409728325</v>
      </c>
      <c r="F28" s="409">
        <v>940.348457454154</v>
      </c>
      <c r="G28" s="409">
        <v>832.618662522308</v>
      </c>
      <c r="H28" s="409">
        <v>832.618662522308</v>
      </c>
      <c r="I28" s="409">
        <v>1037.80543687228</v>
      </c>
      <c r="J28" s="409">
        <v>1114.23409728325</v>
      </c>
      <c r="K28" s="409">
        <v>832.618662522308</v>
      </c>
    </row>
    <row r="29" customFormat="1" spans="1:11">
      <c r="A29" s="410">
        <v>12</v>
      </c>
      <c r="B29" s="409">
        <v>579.970564865037</v>
      </c>
      <c r="C29" s="409">
        <v>661.736437279679</v>
      </c>
      <c r="D29" s="409">
        <v>1140.9528919999</v>
      </c>
      <c r="E29" s="409">
        <v>1135.28303014387</v>
      </c>
      <c r="F29" s="409">
        <v>964.288983442055</v>
      </c>
      <c r="G29" s="409">
        <v>856.770546040315</v>
      </c>
      <c r="H29" s="409">
        <v>856.770546040315</v>
      </c>
      <c r="I29" s="409">
        <v>1064.70469750075</v>
      </c>
      <c r="J29" s="409">
        <v>1135.28303014387</v>
      </c>
      <c r="K29" s="409">
        <v>856.770546040315</v>
      </c>
    </row>
    <row r="30" customFormat="1" spans="1:11">
      <c r="A30" s="410">
        <v>12.5</v>
      </c>
      <c r="B30" s="409">
        <v>597.997367083152</v>
      </c>
      <c r="C30" s="409">
        <v>673.97755623567</v>
      </c>
      <c r="D30" s="409">
        <v>1177.44243440435</v>
      </c>
      <c r="E30" s="409">
        <v>1194.71463827696</v>
      </c>
      <c r="F30" s="409">
        <v>993.089012005052</v>
      </c>
      <c r="G30" s="409">
        <v>880.785739384489</v>
      </c>
      <c r="H30" s="409">
        <v>880.785739384489</v>
      </c>
      <c r="I30" s="409">
        <v>1016.21769037302</v>
      </c>
      <c r="J30" s="409">
        <v>1194.71463827696</v>
      </c>
      <c r="K30" s="409">
        <v>880.785739384489</v>
      </c>
    </row>
    <row r="31" customFormat="1" spans="1:11">
      <c r="A31" s="410">
        <v>13</v>
      </c>
      <c r="B31" s="409">
        <v>591.948131201412</v>
      </c>
      <c r="C31" s="409">
        <v>690.514841301105</v>
      </c>
      <c r="D31" s="409">
        <v>1208.77792423799</v>
      </c>
      <c r="E31" s="409">
        <v>1209.78395435829</v>
      </c>
      <c r="F31" s="409">
        <v>1022.39937163683</v>
      </c>
      <c r="G31" s="409">
        <v>910.922615091745</v>
      </c>
      <c r="H31" s="409">
        <v>910.922615091745</v>
      </c>
      <c r="I31" s="409">
        <v>1032.65800867987</v>
      </c>
      <c r="J31" s="409">
        <v>1209.78395435829</v>
      </c>
      <c r="K31" s="409">
        <v>910.922615091745</v>
      </c>
    </row>
    <row r="32" customFormat="1" spans="1:11">
      <c r="A32" s="410">
        <v>13.5</v>
      </c>
      <c r="B32" s="409">
        <v>600.363103474979</v>
      </c>
      <c r="C32" s="409">
        <v>673.622836345026</v>
      </c>
      <c r="D32" s="409">
        <v>1243.14631879842</v>
      </c>
      <c r="E32" s="409">
        <v>1232.04631846173</v>
      </c>
      <c r="F32" s="409">
        <v>1051.86099605401</v>
      </c>
      <c r="G32" s="409">
        <v>952.297219949567</v>
      </c>
      <c r="H32" s="409">
        <v>952.297219949567</v>
      </c>
      <c r="I32" s="409">
        <v>1100.00722200338</v>
      </c>
      <c r="J32" s="409">
        <v>1232.04631846173</v>
      </c>
      <c r="K32" s="409">
        <v>952.297219949567</v>
      </c>
    </row>
    <row r="33" customFormat="1" spans="1:11">
      <c r="A33" s="410">
        <v>14</v>
      </c>
      <c r="B33" s="409">
        <v>611.73556188533</v>
      </c>
      <c r="C33" s="409">
        <v>688.692152426357</v>
      </c>
      <c r="D33" s="409">
        <v>1268.59915861135</v>
      </c>
      <c r="E33" s="409">
        <v>1264.12117982957</v>
      </c>
      <c r="F33" s="409">
        <v>1081.27435602262</v>
      </c>
      <c r="G33" s="409">
        <v>964.543751853229</v>
      </c>
      <c r="H33" s="409">
        <v>964.543751853229</v>
      </c>
      <c r="I33" s="409">
        <v>1126.90648263184</v>
      </c>
      <c r="J33" s="409">
        <v>1264.12117982957</v>
      </c>
      <c r="K33" s="409">
        <v>964.543751853229</v>
      </c>
    </row>
    <row r="34" customFormat="1" spans="1:11">
      <c r="A34" s="410">
        <v>14.5</v>
      </c>
      <c r="B34" s="409">
        <v>626.065506432465</v>
      </c>
      <c r="C34" s="409">
        <v>4346.73794396803</v>
      </c>
      <c r="D34" s="409">
        <v>1318.22500328273</v>
      </c>
      <c r="E34" s="409">
        <v>1322.81341642846</v>
      </c>
      <c r="F34" s="409">
        <v>1109.22710278888</v>
      </c>
      <c r="G34" s="409">
        <v>985.060935747003</v>
      </c>
      <c r="H34" s="409">
        <v>985.060935747003</v>
      </c>
      <c r="I34" s="409">
        <v>1179.68374695716</v>
      </c>
      <c r="J34" s="409">
        <v>1322.81341642846</v>
      </c>
      <c r="K34" s="409">
        <v>985.060935747003</v>
      </c>
    </row>
    <row r="35" customFormat="1" spans="1:11">
      <c r="A35" s="410">
        <v>15</v>
      </c>
      <c r="B35" s="409">
        <v>655.182881663519</v>
      </c>
      <c r="C35" s="409">
        <v>718.820010504732</v>
      </c>
      <c r="D35" s="409">
        <v>1343.04621240434</v>
      </c>
      <c r="E35" s="409">
        <v>1362.28199313825</v>
      </c>
      <c r="F35" s="409">
        <v>1137.30408250792</v>
      </c>
      <c r="G35" s="409">
        <v>1004.53998489656</v>
      </c>
      <c r="H35" s="409">
        <v>1004.53998489656</v>
      </c>
      <c r="I35" s="409">
        <v>1205.84363605143</v>
      </c>
      <c r="J35" s="409">
        <v>1362.28199313825</v>
      </c>
      <c r="K35" s="409">
        <v>1004.53998489656</v>
      </c>
    </row>
    <row r="36" customFormat="1" spans="1:11">
      <c r="A36" s="410">
        <v>15.5</v>
      </c>
      <c r="B36" s="409">
        <v>663.597853937086</v>
      </c>
      <c r="C36" s="409">
        <v>711.934436330212</v>
      </c>
      <c r="D36" s="409">
        <v>1372.9783777596</v>
      </c>
      <c r="E36" s="409">
        <v>1384.74502456154</v>
      </c>
      <c r="F36" s="409">
        <v>1165.98741748012</v>
      </c>
      <c r="G36" s="409">
        <v>1023.85573289246</v>
      </c>
      <c r="H36" s="409">
        <v>1023.85573289246</v>
      </c>
      <c r="I36" s="409">
        <v>1237.91849741927</v>
      </c>
      <c r="J36" s="409">
        <v>1384.74502456154</v>
      </c>
      <c r="K36" s="409">
        <v>1023.85573289246</v>
      </c>
    </row>
    <row r="37" customFormat="1" spans="1:11">
      <c r="A37" s="410">
        <v>16</v>
      </c>
      <c r="B37" s="409">
        <v>680.885284621005</v>
      </c>
      <c r="C37" s="409">
        <v>726.232058624486</v>
      </c>
      <c r="D37" s="409">
        <v>1404.30309350896</v>
      </c>
      <c r="E37" s="409">
        <v>1416.08051439519</v>
      </c>
      <c r="F37" s="409">
        <v>1194.18496478487</v>
      </c>
      <c r="G37" s="409">
        <v>1043.09380083206</v>
      </c>
      <c r="H37" s="409">
        <v>1043.09380083206</v>
      </c>
      <c r="I37" s="409">
        <v>1263.33901497935</v>
      </c>
      <c r="J37" s="409">
        <v>1416.08051439519</v>
      </c>
      <c r="K37" s="409">
        <v>1043.09380083206</v>
      </c>
    </row>
    <row r="38" customFormat="1" spans="1:11">
      <c r="A38" s="410">
        <v>16.5</v>
      </c>
      <c r="B38" s="409">
        <v>692.257743031356</v>
      </c>
      <c r="C38" s="409">
        <v>740.508132750186</v>
      </c>
      <c r="D38" s="409">
        <v>1434.93153406126</v>
      </c>
      <c r="E38" s="409">
        <v>1458.77592934894</v>
      </c>
      <c r="F38" s="409">
        <v>1223.58036588888</v>
      </c>
      <c r="G38" s="409">
        <v>1063.57678734099</v>
      </c>
      <c r="H38" s="409">
        <v>1063.57678734099</v>
      </c>
      <c r="I38" s="409">
        <v>1337.97420280194</v>
      </c>
      <c r="J38" s="409">
        <v>1458.77592934894</v>
      </c>
      <c r="K38" s="409">
        <v>1063.57678734099</v>
      </c>
    </row>
    <row r="39" customFormat="1" spans="1:11">
      <c r="A39" s="410">
        <v>17</v>
      </c>
      <c r="B39" s="409">
        <v>705.848316044295</v>
      </c>
      <c r="C39" s="409">
        <v>754.687240117303</v>
      </c>
      <c r="D39" s="409">
        <v>1464.00581295517</v>
      </c>
      <c r="E39" s="409">
        <v>1490.16528960402</v>
      </c>
      <c r="F39" s="409">
        <v>1251.55501749405</v>
      </c>
      <c r="G39" s="409">
        <v>1082.64576832976</v>
      </c>
      <c r="H39" s="409">
        <v>1082.64576832976</v>
      </c>
      <c r="I39" s="409">
        <v>1363.39472036201</v>
      </c>
      <c r="J39" s="409">
        <v>1490.16528960402</v>
      </c>
      <c r="K39" s="409">
        <v>1082.64576832976</v>
      </c>
    </row>
    <row r="40" customFormat="1" spans="1:11">
      <c r="A40" s="410">
        <v>17.5</v>
      </c>
      <c r="B40" s="409">
        <v>693.560885360376</v>
      </c>
      <c r="C40" s="409">
        <v>769.670363524338</v>
      </c>
      <c r="D40" s="409">
        <v>1491.69831553926</v>
      </c>
      <c r="E40" s="409">
        <v>1529.0776542125</v>
      </c>
      <c r="F40" s="409">
        <v>1279.58446357784</v>
      </c>
      <c r="G40" s="409">
        <v>1102.36383768023</v>
      </c>
      <c r="H40" s="409">
        <v>1102.36383768023</v>
      </c>
      <c r="I40" s="409">
        <v>1416.17198468734</v>
      </c>
      <c r="J40" s="409">
        <v>1529.0776542125</v>
      </c>
      <c r="K40" s="409">
        <v>1102.36383768023</v>
      </c>
    </row>
    <row r="41" customFormat="1" spans="1:11">
      <c r="A41" s="410">
        <v>18</v>
      </c>
      <c r="B41" s="409">
        <v>707.151458373315</v>
      </c>
      <c r="C41" s="409">
        <v>770.756264961668</v>
      </c>
      <c r="D41" s="409">
        <v>1520.14096374184</v>
      </c>
      <c r="E41" s="409">
        <v>1539.76461151009</v>
      </c>
      <c r="F41" s="409">
        <v>1309.48283823852</v>
      </c>
      <c r="G41" s="409">
        <v>1121.59341559514</v>
      </c>
      <c r="H41" s="409">
        <v>1121.59341559514</v>
      </c>
      <c r="I41" s="409">
        <v>1431.24130076867</v>
      </c>
      <c r="J41" s="409">
        <v>1539.76461151009</v>
      </c>
      <c r="K41" s="409">
        <v>1121.59341559514</v>
      </c>
    </row>
    <row r="42" customFormat="1" spans="1:11">
      <c r="A42" s="410">
        <v>18.5</v>
      </c>
      <c r="B42" s="409">
        <v>740.705062809545</v>
      </c>
      <c r="C42" s="409">
        <v>784.946146413071</v>
      </c>
      <c r="D42" s="409">
        <v>1552.97674481245</v>
      </c>
      <c r="E42" s="409">
        <v>1579.49176624277</v>
      </c>
      <c r="F42" s="409">
        <v>1338.31504310058</v>
      </c>
      <c r="G42" s="409">
        <v>1140.60452512407</v>
      </c>
      <c r="H42" s="409">
        <v>1140.60452512407</v>
      </c>
      <c r="I42" s="409">
        <v>1468.49176287588</v>
      </c>
      <c r="J42" s="409">
        <v>1579.49176624277</v>
      </c>
      <c r="K42" s="409">
        <v>1140.60452512407</v>
      </c>
    </row>
    <row r="43" customFormat="1" spans="1:11">
      <c r="A43" s="410">
        <v>19</v>
      </c>
      <c r="B43" s="409">
        <v>715.108944510099</v>
      </c>
      <c r="C43" s="409">
        <v>798.407430414566</v>
      </c>
      <c r="D43" s="409">
        <v>1575.56906524719</v>
      </c>
      <c r="E43" s="409">
        <v>1613.00227434186</v>
      </c>
      <c r="F43" s="409">
        <v>1367.63382095014</v>
      </c>
      <c r="G43" s="409">
        <v>1164.61088167569</v>
      </c>
      <c r="H43" s="409">
        <v>1164.61088167569</v>
      </c>
      <c r="I43" s="409">
        <v>1493.17290890175</v>
      </c>
      <c r="J43" s="409">
        <v>1613.00227434186</v>
      </c>
      <c r="K43" s="409">
        <v>1164.61088167569</v>
      </c>
    </row>
    <row r="44" customFormat="1" spans="1:11">
      <c r="A44" s="410">
        <v>19.5</v>
      </c>
      <c r="B44" s="409">
        <v>749.401920480524</v>
      </c>
      <c r="C44" s="409">
        <v>812.59731186597</v>
      </c>
      <c r="D44" s="409">
        <v>1611.12530260026</v>
      </c>
      <c r="E44" s="409">
        <v>1654.92599550855</v>
      </c>
      <c r="F44" s="409">
        <v>1396.81296739303</v>
      </c>
      <c r="G44" s="409">
        <v>1188.71162384118</v>
      </c>
      <c r="H44" s="409">
        <v>1188.71162384118</v>
      </c>
      <c r="I44" s="409">
        <v>1544.47143015869</v>
      </c>
      <c r="J44" s="409">
        <v>1654.92599550855</v>
      </c>
      <c r="K44" s="409">
        <v>1188.71162384118</v>
      </c>
    </row>
    <row r="45" customFormat="1" spans="1:11">
      <c r="A45" s="410">
        <v>20</v>
      </c>
      <c r="B45" s="409">
        <v>761.513750425072</v>
      </c>
      <c r="C45" s="409">
        <v>826.787193317374</v>
      </c>
      <c r="D45" s="409">
        <v>1618.28778757546</v>
      </c>
      <c r="E45" s="409">
        <v>1681.86835247417</v>
      </c>
      <c r="F45" s="409">
        <v>1425.35177737569</v>
      </c>
      <c r="G45" s="409">
        <v>1212.74296027094</v>
      </c>
      <c r="H45" s="409">
        <v>1212.74296027094</v>
      </c>
      <c r="I45" s="409">
        <v>1572.84943385554</v>
      </c>
      <c r="J45" s="409">
        <v>1681.86835247417</v>
      </c>
      <c r="K45" s="409">
        <v>1212.74296027094</v>
      </c>
    </row>
    <row r="46" customFormat="1" ht="64" customHeight="1" spans="1:11">
      <c r="A46" s="411" t="s">
        <v>1420</v>
      </c>
      <c r="B46" s="412">
        <v>37.9</v>
      </c>
      <c r="C46" s="412">
        <v>37.2</v>
      </c>
      <c r="D46" s="412">
        <v>77.2</v>
      </c>
      <c r="E46" s="412">
        <v>74.916</v>
      </c>
      <c r="F46" s="412">
        <v>52.5</v>
      </c>
      <c r="G46" s="412">
        <v>49.5</v>
      </c>
      <c r="H46" s="412">
        <v>49.5</v>
      </c>
      <c r="I46" s="417">
        <v>78.3</v>
      </c>
      <c r="J46" s="417">
        <v>78.3</v>
      </c>
      <c r="K46" s="412">
        <v>59.5</v>
      </c>
    </row>
    <row r="47" customFormat="1" ht="20" customHeight="1" spans="1:11">
      <c r="A47" s="410" t="s">
        <v>1421</v>
      </c>
      <c r="B47" s="412">
        <v>37.9</v>
      </c>
      <c r="C47" s="412">
        <v>37.2</v>
      </c>
      <c r="D47" s="412">
        <v>75.8</v>
      </c>
      <c r="E47" s="412">
        <v>72.7348</v>
      </c>
      <c r="F47" s="412">
        <v>52.5</v>
      </c>
      <c r="G47" s="412">
        <v>49.5</v>
      </c>
      <c r="H47" s="412">
        <v>49.5</v>
      </c>
      <c r="I47" s="417">
        <v>78.3</v>
      </c>
      <c r="J47" s="417">
        <v>78.3</v>
      </c>
      <c r="K47" s="412">
        <v>59.5</v>
      </c>
    </row>
    <row r="48" customFormat="1" ht="20" customHeight="1" spans="1:11">
      <c r="A48" s="410" t="s">
        <v>1422</v>
      </c>
      <c r="B48" s="412">
        <v>37.9</v>
      </c>
      <c r="C48" s="412">
        <v>37.2</v>
      </c>
      <c r="D48" s="412">
        <v>75.8</v>
      </c>
      <c r="E48" s="412">
        <v>69.3072</v>
      </c>
      <c r="F48" s="412">
        <v>52.5</v>
      </c>
      <c r="G48" s="412">
        <v>49.5</v>
      </c>
      <c r="H48" s="412">
        <v>49.5</v>
      </c>
      <c r="I48" s="417">
        <v>78.3</v>
      </c>
      <c r="J48" s="417">
        <v>78.3</v>
      </c>
      <c r="K48" s="412">
        <v>59.5</v>
      </c>
    </row>
    <row r="49" customFormat="1" ht="20" customHeight="1" spans="1:11">
      <c r="A49" s="410" t="s">
        <v>1423</v>
      </c>
      <c r="B49" s="412">
        <v>37.74944</v>
      </c>
      <c r="C49" s="412">
        <v>37.2</v>
      </c>
      <c r="D49" s="412">
        <v>75.8</v>
      </c>
      <c r="E49" s="412">
        <v>68.9956</v>
      </c>
      <c r="F49" s="412">
        <v>52.5</v>
      </c>
      <c r="G49" s="412">
        <v>49.5</v>
      </c>
      <c r="H49" s="412">
        <v>49.5</v>
      </c>
      <c r="I49" s="417">
        <v>78.3</v>
      </c>
      <c r="J49" s="417">
        <v>78.3</v>
      </c>
      <c r="K49" s="412">
        <v>59.5</v>
      </c>
    </row>
    <row r="50" customFormat="1" ht="20" customHeight="1" spans="1:11">
      <c r="A50" s="410" t="s">
        <v>1424</v>
      </c>
      <c r="B50" s="412">
        <v>37.51832</v>
      </c>
      <c r="C50" s="412">
        <v>37.2</v>
      </c>
      <c r="D50" s="412">
        <v>75.8</v>
      </c>
      <c r="E50" s="412">
        <v>68.684</v>
      </c>
      <c r="F50" s="412">
        <v>52.5</v>
      </c>
      <c r="G50" s="412">
        <v>49.5</v>
      </c>
      <c r="H50" s="412">
        <v>49.5</v>
      </c>
      <c r="I50" s="417">
        <v>78.3</v>
      </c>
      <c r="J50" s="417">
        <v>78.3</v>
      </c>
      <c r="K50" s="412">
        <v>59.5</v>
      </c>
    </row>
    <row r="51" customFormat="1" ht="20" customHeight="1" spans="1:11">
      <c r="A51" s="410" t="s">
        <v>1425</v>
      </c>
      <c r="B51" s="412">
        <v>37.51832</v>
      </c>
      <c r="C51" s="412">
        <v>37.2</v>
      </c>
      <c r="D51" s="412">
        <v>75.8</v>
      </c>
      <c r="E51" s="412">
        <v>68.684</v>
      </c>
      <c r="F51" s="412">
        <v>52.5</v>
      </c>
      <c r="G51" s="412">
        <v>49.5</v>
      </c>
      <c r="H51" s="412">
        <v>49.5</v>
      </c>
      <c r="I51" s="417">
        <v>78.3</v>
      </c>
      <c r="J51" s="417">
        <v>78.3</v>
      </c>
      <c r="K51" s="412">
        <v>59.5</v>
      </c>
    </row>
    <row r="52" customFormat="1" spans="4:11">
      <c r="D52" s="363"/>
      <c r="E52" s="413"/>
      <c r="F52" s="413"/>
      <c r="G52" s="413"/>
      <c r="H52" s="413"/>
      <c r="I52" s="363"/>
      <c r="J52" s="413"/>
      <c r="K52" s="418"/>
    </row>
  </sheetData>
  <mergeCells count="4">
    <mergeCell ref="A1:K1"/>
    <mergeCell ref="A2:K2"/>
    <mergeCell ref="A3:K3"/>
    <mergeCell ref="A4:K4"/>
  </mergeCells>
  <hyperlinks>
    <hyperlink ref="L1" location="目录!A1" display="目录!A1"/>
    <hyperlink ref="L2" location="'U3-HKUPS特货价-分区 '!A1" display="分区"/>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zoomScale="115" zoomScaleNormal="115" workbookViewId="0">
      <selection activeCell="C1" sqref="C1"/>
    </sheetView>
  </sheetViews>
  <sheetFormatPr defaultColWidth="10" defaultRowHeight="14.25" outlineLevelCol="2"/>
  <cols>
    <col min="1" max="1" width="16.75" style="20" customWidth="1"/>
    <col min="2" max="2" width="91.625" style="20" customWidth="1"/>
    <col min="3" max="3" width="17.7916666666667" style="20" customWidth="1"/>
    <col min="4" max="248" width="13.75" style="20" customWidth="1"/>
    <col min="249" max="16384" width="10" style="20"/>
  </cols>
  <sheetData>
    <row r="1" s="20" customFormat="1" ht="51" spans="1:3">
      <c r="A1" s="393" t="s">
        <v>1426</v>
      </c>
      <c r="B1" s="393"/>
      <c r="C1" s="394" t="s">
        <v>173</v>
      </c>
    </row>
    <row r="2" s="20" customFormat="1" ht="20" customHeight="1" spans="1:3">
      <c r="A2" s="395">
        <v>1</v>
      </c>
      <c r="B2" s="396" t="s">
        <v>1378</v>
      </c>
      <c r="C2" s="397" t="s">
        <v>25</v>
      </c>
    </row>
    <row r="3" s="20" customFormat="1" ht="20" customHeight="1" spans="1:2">
      <c r="A3" s="395">
        <v>2</v>
      </c>
      <c r="B3" s="396" t="s">
        <v>310</v>
      </c>
    </row>
    <row r="4" s="20" customFormat="1" ht="20" customHeight="1" spans="1:2">
      <c r="A4" s="395">
        <v>3</v>
      </c>
      <c r="B4" s="396" t="s">
        <v>1427</v>
      </c>
    </row>
    <row r="5" s="20" customFormat="1" ht="20" customHeight="1" spans="1:2">
      <c r="A5" s="395">
        <v>4</v>
      </c>
      <c r="B5" s="396" t="s">
        <v>636</v>
      </c>
    </row>
    <row r="6" s="20" customFormat="1" ht="20" customHeight="1" spans="1:2">
      <c r="A6" s="395">
        <v>5</v>
      </c>
      <c r="B6" s="396" t="s">
        <v>1379</v>
      </c>
    </row>
    <row r="7" s="20" customFormat="1" ht="20" customHeight="1" spans="1:2">
      <c r="A7" s="395">
        <v>6</v>
      </c>
      <c r="B7" s="396" t="s">
        <v>1380</v>
      </c>
    </row>
    <row r="8" s="20" customFormat="1" ht="20" customHeight="1" spans="1:2">
      <c r="A8" s="395">
        <v>7</v>
      </c>
      <c r="B8" s="396" t="s">
        <v>1381</v>
      </c>
    </row>
    <row r="9" s="20" customFormat="1" ht="20" customHeight="1" spans="1:2">
      <c r="A9" s="395">
        <v>8</v>
      </c>
      <c r="B9" s="396" t="s">
        <v>1382</v>
      </c>
    </row>
    <row r="10" s="20" customFormat="1" ht="215" customHeight="1" spans="1:2">
      <c r="A10" s="395">
        <v>9</v>
      </c>
      <c r="B10" s="396" t="s">
        <v>1428</v>
      </c>
    </row>
    <row r="11" s="20" customFormat="1" ht="33" spans="1:2">
      <c r="A11" s="395">
        <v>10</v>
      </c>
      <c r="B11" s="396" t="s">
        <v>1384</v>
      </c>
    </row>
    <row r="12" s="20" customFormat="1" ht="16.5" spans="1:2">
      <c r="A12" s="398"/>
      <c r="B12" s="398"/>
    </row>
  </sheetData>
  <mergeCells count="1">
    <mergeCell ref="A1:B1"/>
  </mergeCells>
  <hyperlinks>
    <hyperlink ref="C1" location="目录!A1" display="返回目录"/>
    <hyperlink ref="C2" location="'U3-HKUPS特货价'!A1" display="U3-HKUPS特货价"/>
  </hyperlink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54"/>
  <sheetViews>
    <sheetView zoomScale="85" zoomScaleNormal="85" workbookViewId="0">
      <selection activeCell="X1" sqref="X1"/>
    </sheetView>
  </sheetViews>
  <sheetFormatPr defaultColWidth="9" defaultRowHeight="13.5"/>
  <cols>
    <col min="1" max="1" width="9.13333333333333" customWidth="1"/>
    <col min="2" max="23" width="7.525" customWidth="1"/>
  </cols>
  <sheetData>
    <row r="1" ht="48.75" spans="1:24">
      <c r="A1" s="256" t="s">
        <v>1429</v>
      </c>
      <c r="B1" s="256"/>
      <c r="C1" s="256"/>
      <c r="D1" s="256"/>
      <c r="E1" s="256"/>
      <c r="F1" s="256"/>
      <c r="G1" s="256"/>
      <c r="H1" s="256"/>
      <c r="I1" s="256"/>
      <c r="J1" s="256"/>
      <c r="K1" s="256"/>
      <c r="L1" s="256"/>
      <c r="M1" s="256"/>
      <c r="N1" s="256"/>
      <c r="O1" s="256"/>
      <c r="P1" s="256"/>
      <c r="Q1" s="256"/>
      <c r="R1" s="256"/>
      <c r="S1" s="256"/>
      <c r="T1" s="256"/>
      <c r="U1" s="256"/>
      <c r="V1" s="256"/>
      <c r="W1" s="256"/>
      <c r="X1" s="26" t="s">
        <v>60</v>
      </c>
    </row>
    <row r="2" ht="47" customHeight="1" spans="1:25">
      <c r="A2" s="257" t="s">
        <v>1430</v>
      </c>
      <c r="B2" s="257"/>
      <c r="C2" s="257"/>
      <c r="D2" s="257"/>
      <c r="E2" s="257"/>
      <c r="F2" s="257"/>
      <c r="G2" s="257"/>
      <c r="H2" s="257"/>
      <c r="I2" s="257"/>
      <c r="J2" s="257"/>
      <c r="K2" s="257"/>
      <c r="L2" s="257"/>
      <c r="M2" s="257"/>
      <c r="N2" s="257"/>
      <c r="O2" s="257"/>
      <c r="P2" s="257"/>
      <c r="Q2" s="257"/>
      <c r="R2" s="257"/>
      <c r="S2" s="257"/>
      <c r="T2" s="257"/>
      <c r="U2" s="257"/>
      <c r="V2" s="257"/>
      <c r="W2" s="257"/>
      <c r="X2" s="391" t="s">
        <v>1431</v>
      </c>
      <c r="Y2" s="20"/>
    </row>
    <row r="3" s="281" customFormat="1" ht="24.75" spans="1:25">
      <c r="A3" s="258" t="s">
        <v>303</v>
      </c>
      <c r="B3" s="259" t="s">
        <v>1432</v>
      </c>
      <c r="C3" s="259" t="s">
        <v>1433</v>
      </c>
      <c r="D3" s="260" t="s">
        <v>1434</v>
      </c>
      <c r="E3" s="260" t="s">
        <v>1435</v>
      </c>
      <c r="F3" s="260" t="s">
        <v>1436</v>
      </c>
      <c r="G3" s="260" t="s">
        <v>1437</v>
      </c>
      <c r="H3" s="260" t="s">
        <v>1438</v>
      </c>
      <c r="I3" s="260" t="s">
        <v>1439</v>
      </c>
      <c r="J3" s="274" t="s">
        <v>1440</v>
      </c>
      <c r="K3" s="275" t="s">
        <v>1441</v>
      </c>
      <c r="L3" s="275" t="s">
        <v>1442</v>
      </c>
      <c r="M3" s="275" t="s">
        <v>1443</v>
      </c>
      <c r="N3" s="260" t="s">
        <v>1444</v>
      </c>
      <c r="O3" s="260" t="s">
        <v>1445</v>
      </c>
      <c r="P3" s="260" t="s">
        <v>1446</v>
      </c>
      <c r="Q3" s="260" t="s">
        <v>1447</v>
      </c>
      <c r="R3" s="260" t="s">
        <v>1448</v>
      </c>
      <c r="S3" s="260" t="s">
        <v>1449</v>
      </c>
      <c r="T3" s="274" t="s">
        <v>1450</v>
      </c>
      <c r="U3" s="275" t="s">
        <v>1451</v>
      </c>
      <c r="V3" s="275" t="s">
        <v>1452</v>
      </c>
      <c r="W3" s="280" t="s">
        <v>1453</v>
      </c>
      <c r="X3" s="20"/>
      <c r="Y3" s="20"/>
    </row>
    <row r="4" s="281" customFormat="1" ht="50" customHeight="1" spans="1:25">
      <c r="A4" s="261" t="s">
        <v>1454</v>
      </c>
      <c r="B4" s="262">
        <v>1</v>
      </c>
      <c r="C4" s="262">
        <v>2</v>
      </c>
      <c r="D4" s="262" t="s">
        <v>1455</v>
      </c>
      <c r="E4" s="262" t="s">
        <v>1456</v>
      </c>
      <c r="F4" s="262" t="s">
        <v>1457</v>
      </c>
      <c r="G4" s="262" t="s">
        <v>1458</v>
      </c>
      <c r="H4" s="262" t="s">
        <v>1459</v>
      </c>
      <c r="I4" s="262" t="s">
        <v>1460</v>
      </c>
      <c r="J4" s="262" t="s">
        <v>1461</v>
      </c>
      <c r="K4" s="262" t="s">
        <v>1462</v>
      </c>
      <c r="L4" s="262" t="s">
        <v>1463</v>
      </c>
      <c r="M4" s="262" t="s">
        <v>1464</v>
      </c>
      <c r="N4" s="262" t="s">
        <v>1465</v>
      </c>
      <c r="O4" s="262" t="s">
        <v>1466</v>
      </c>
      <c r="P4" s="262" t="s">
        <v>1467</v>
      </c>
      <c r="Q4" s="262" t="s">
        <v>1468</v>
      </c>
      <c r="R4" s="262" t="s">
        <v>1469</v>
      </c>
      <c r="S4" s="262" t="s">
        <v>1470</v>
      </c>
      <c r="T4" s="262" t="s">
        <v>1471</v>
      </c>
      <c r="U4" s="262" t="s">
        <v>1472</v>
      </c>
      <c r="V4" s="262" t="s">
        <v>1473</v>
      </c>
      <c r="W4" s="282" t="s">
        <v>1474</v>
      </c>
      <c r="X4" s="20"/>
      <c r="Y4" s="20"/>
    </row>
    <row r="5" s="281" customFormat="1" ht="14.25" customHeight="1" spans="1:25">
      <c r="A5" s="261">
        <v>0.5</v>
      </c>
      <c r="B5" s="264">
        <v>203.2</v>
      </c>
      <c r="C5" s="264">
        <v>206.9</v>
      </c>
      <c r="D5" s="264">
        <v>176.7</v>
      </c>
      <c r="E5" s="264">
        <v>258.6</v>
      </c>
      <c r="F5" s="264">
        <v>218.4</v>
      </c>
      <c r="G5" s="265">
        <v>297.5</v>
      </c>
      <c r="H5" s="265">
        <v>296.3</v>
      </c>
      <c r="I5" s="276">
        <v>245.6</v>
      </c>
      <c r="J5" s="265">
        <v>476.9</v>
      </c>
      <c r="K5" s="276">
        <v>168.5</v>
      </c>
      <c r="L5" s="265">
        <v>218.6</v>
      </c>
      <c r="M5" s="264">
        <v>206.5</v>
      </c>
      <c r="N5" s="264">
        <v>213.2</v>
      </c>
      <c r="O5" s="264">
        <v>147.7</v>
      </c>
      <c r="P5" s="264">
        <v>125.7</v>
      </c>
      <c r="Q5" s="264">
        <v>130.4</v>
      </c>
      <c r="R5" s="264">
        <v>141.2</v>
      </c>
      <c r="S5" s="264">
        <v>170.1</v>
      </c>
      <c r="T5" s="264"/>
      <c r="U5" s="264">
        <v>130.7</v>
      </c>
      <c r="V5" s="264">
        <v>131.5</v>
      </c>
      <c r="W5" s="264">
        <v>142.5</v>
      </c>
      <c r="X5" s="20"/>
      <c r="Y5" s="220"/>
    </row>
    <row r="6" ht="14.25" spans="1:24">
      <c r="A6" s="263">
        <v>1</v>
      </c>
      <c r="B6" s="264">
        <v>226.6</v>
      </c>
      <c r="C6" s="264">
        <v>231.3</v>
      </c>
      <c r="D6" s="264">
        <v>202.3</v>
      </c>
      <c r="E6" s="264">
        <v>297.9</v>
      </c>
      <c r="F6" s="264">
        <v>249.1</v>
      </c>
      <c r="G6" s="265">
        <v>360.9</v>
      </c>
      <c r="H6" s="265">
        <v>353.9</v>
      </c>
      <c r="I6" s="276">
        <v>299.4</v>
      </c>
      <c r="J6" s="265">
        <v>616.4</v>
      </c>
      <c r="K6" s="276">
        <v>192.1</v>
      </c>
      <c r="L6" s="265">
        <v>245</v>
      </c>
      <c r="M6" s="264">
        <v>230.7</v>
      </c>
      <c r="N6" s="264">
        <v>231.1</v>
      </c>
      <c r="O6" s="264">
        <v>150.5</v>
      </c>
      <c r="P6" s="264">
        <v>129.4</v>
      </c>
      <c r="Q6" s="264">
        <v>131.9</v>
      </c>
      <c r="R6" s="264">
        <v>148.9</v>
      </c>
      <c r="S6" s="264">
        <v>197.6</v>
      </c>
      <c r="T6" s="264"/>
      <c r="U6" s="264">
        <v>129.9</v>
      </c>
      <c r="V6" s="264">
        <v>132.9</v>
      </c>
      <c r="W6" s="264">
        <v>144.7</v>
      </c>
      <c r="X6" s="20"/>
    </row>
    <row r="7" ht="14.25" spans="1:24">
      <c r="A7" s="263">
        <v>1.5</v>
      </c>
      <c r="B7" s="264">
        <v>266.2</v>
      </c>
      <c r="C7" s="264">
        <v>272.1</v>
      </c>
      <c r="D7" s="264">
        <v>222.7</v>
      </c>
      <c r="E7" s="264">
        <v>340.9</v>
      </c>
      <c r="F7" s="264">
        <v>275.3</v>
      </c>
      <c r="G7" s="265">
        <v>399.3</v>
      </c>
      <c r="H7" s="265">
        <v>395.1</v>
      </c>
      <c r="I7" s="276">
        <v>364.7</v>
      </c>
      <c r="J7" s="265">
        <v>720.3</v>
      </c>
      <c r="K7" s="276">
        <v>211.5</v>
      </c>
      <c r="L7" s="265">
        <v>270.4</v>
      </c>
      <c r="M7" s="264">
        <v>271</v>
      </c>
      <c r="N7" s="264">
        <v>255.5</v>
      </c>
      <c r="O7" s="264">
        <v>168.6</v>
      </c>
      <c r="P7" s="264">
        <v>141.8</v>
      </c>
      <c r="Q7" s="264">
        <v>144.9</v>
      </c>
      <c r="R7" s="264">
        <v>163.8</v>
      </c>
      <c r="S7" s="264">
        <v>221.3</v>
      </c>
      <c r="T7" s="264"/>
      <c r="U7" s="264">
        <v>142.7</v>
      </c>
      <c r="V7" s="264">
        <v>146</v>
      </c>
      <c r="W7" s="264">
        <v>158.7</v>
      </c>
      <c r="X7" s="20"/>
    </row>
    <row r="8" ht="14.25" spans="1:24">
      <c r="A8" s="263">
        <v>2</v>
      </c>
      <c r="B8" s="264">
        <v>290.6</v>
      </c>
      <c r="C8" s="264">
        <v>297.4</v>
      </c>
      <c r="D8" s="264">
        <v>235.9</v>
      </c>
      <c r="E8" s="264">
        <v>373.1</v>
      </c>
      <c r="F8" s="264">
        <v>294</v>
      </c>
      <c r="G8" s="265">
        <v>429.4</v>
      </c>
      <c r="H8" s="265">
        <v>429.4</v>
      </c>
      <c r="I8" s="276">
        <v>415.2</v>
      </c>
      <c r="J8" s="265">
        <v>816.9</v>
      </c>
      <c r="K8" s="276">
        <v>223.6</v>
      </c>
      <c r="L8" s="265">
        <v>289.1</v>
      </c>
      <c r="M8" s="264">
        <v>296.3</v>
      </c>
      <c r="N8" s="264">
        <v>272.4</v>
      </c>
      <c r="O8" s="264">
        <v>179.4</v>
      </c>
      <c r="P8" s="264">
        <v>147.4</v>
      </c>
      <c r="Q8" s="264">
        <v>150.3</v>
      </c>
      <c r="R8" s="264">
        <v>171.1</v>
      </c>
      <c r="S8" s="264">
        <v>237.5</v>
      </c>
      <c r="T8" s="264"/>
      <c r="U8" s="264">
        <v>148</v>
      </c>
      <c r="V8" s="264">
        <v>151.6</v>
      </c>
      <c r="W8" s="264">
        <v>166</v>
      </c>
      <c r="X8" s="20"/>
    </row>
    <row r="9" ht="14.25" spans="1:24">
      <c r="A9" s="263">
        <v>2.5</v>
      </c>
      <c r="B9" s="264">
        <v>330.5</v>
      </c>
      <c r="C9" s="264">
        <v>338.2</v>
      </c>
      <c r="D9" s="264">
        <v>256.4</v>
      </c>
      <c r="E9" s="264">
        <v>416.1</v>
      </c>
      <c r="F9" s="264">
        <v>320.2</v>
      </c>
      <c r="G9" s="265">
        <v>467.9</v>
      </c>
      <c r="H9" s="265">
        <v>470.5</v>
      </c>
      <c r="I9" s="276">
        <v>480.5</v>
      </c>
      <c r="J9" s="265">
        <v>920.8</v>
      </c>
      <c r="K9" s="276">
        <v>242.9</v>
      </c>
      <c r="L9" s="265">
        <v>314.6</v>
      </c>
      <c r="M9" s="264">
        <v>336.6</v>
      </c>
      <c r="N9" s="264">
        <v>296.8</v>
      </c>
      <c r="O9" s="264">
        <v>197.6</v>
      </c>
      <c r="P9" s="264">
        <v>159.7</v>
      </c>
      <c r="Q9" s="264">
        <v>163.4</v>
      </c>
      <c r="R9" s="264">
        <v>185.9</v>
      </c>
      <c r="S9" s="264">
        <v>261.1</v>
      </c>
      <c r="T9" s="264"/>
      <c r="U9" s="264">
        <v>160.4</v>
      </c>
      <c r="V9" s="264">
        <v>164.7</v>
      </c>
      <c r="W9" s="264">
        <v>180</v>
      </c>
      <c r="X9" s="20"/>
    </row>
    <row r="10" ht="14.25" spans="1:24">
      <c r="A10" s="263">
        <v>3</v>
      </c>
      <c r="B10" s="264">
        <v>352.9</v>
      </c>
      <c r="C10" s="264">
        <v>361.2</v>
      </c>
      <c r="D10" s="264">
        <v>268.1</v>
      </c>
      <c r="E10" s="264">
        <v>450.2</v>
      </c>
      <c r="F10" s="264">
        <v>339.2</v>
      </c>
      <c r="G10" s="265">
        <v>520.6</v>
      </c>
      <c r="H10" s="265">
        <v>520.3</v>
      </c>
      <c r="I10" s="276">
        <v>541.6</v>
      </c>
      <c r="J10" s="265">
        <v>984.2</v>
      </c>
      <c r="K10" s="276">
        <v>227.7</v>
      </c>
      <c r="L10" s="265">
        <v>331.5</v>
      </c>
      <c r="M10" s="264">
        <v>359.5</v>
      </c>
      <c r="N10" s="264">
        <v>290.5</v>
      </c>
      <c r="O10" s="264">
        <v>196.9</v>
      </c>
      <c r="P10" s="264">
        <v>159.1</v>
      </c>
      <c r="Q10" s="264">
        <v>161.5</v>
      </c>
      <c r="R10" s="264">
        <v>184.5</v>
      </c>
      <c r="S10" s="264">
        <v>259.9</v>
      </c>
      <c r="T10" s="264"/>
      <c r="U10" s="264">
        <v>162.4</v>
      </c>
      <c r="V10" s="264">
        <v>163</v>
      </c>
      <c r="W10" s="264">
        <v>178.4</v>
      </c>
      <c r="X10" s="20"/>
    </row>
    <row r="11" ht="14.25" spans="1:24">
      <c r="A11" s="263">
        <v>3.5</v>
      </c>
      <c r="B11" s="264">
        <v>390.3</v>
      </c>
      <c r="C11" s="264">
        <v>399.9</v>
      </c>
      <c r="D11" s="264">
        <v>298.6</v>
      </c>
      <c r="E11" s="264">
        <v>502.3</v>
      </c>
      <c r="F11" s="264">
        <v>375.9</v>
      </c>
      <c r="G11" s="265">
        <v>579.6</v>
      </c>
      <c r="H11" s="265">
        <v>576.3</v>
      </c>
      <c r="I11" s="276">
        <v>605.7</v>
      </c>
      <c r="J11" s="265">
        <v>1144.5</v>
      </c>
      <c r="K11" s="276">
        <v>253</v>
      </c>
      <c r="L11" s="265">
        <v>367.8</v>
      </c>
      <c r="M11" s="264">
        <v>398.1</v>
      </c>
      <c r="N11" s="264">
        <v>321.8</v>
      </c>
      <c r="O11" s="264">
        <v>215.6</v>
      </c>
      <c r="P11" s="264">
        <v>175.5</v>
      </c>
      <c r="Q11" s="264">
        <v>178.3</v>
      </c>
      <c r="R11" s="264">
        <v>204.1</v>
      </c>
      <c r="S11" s="264">
        <v>286.4</v>
      </c>
      <c r="T11" s="264"/>
      <c r="U11" s="264">
        <v>179.3</v>
      </c>
      <c r="V11" s="264">
        <v>179.8</v>
      </c>
      <c r="W11" s="264">
        <v>197.3</v>
      </c>
      <c r="X11" s="20"/>
    </row>
    <row r="12" ht="14.25" spans="1:24">
      <c r="A12" s="263">
        <v>4</v>
      </c>
      <c r="B12" s="264">
        <v>412.4</v>
      </c>
      <c r="C12" s="264">
        <v>423.5</v>
      </c>
      <c r="D12" s="264">
        <v>321.8</v>
      </c>
      <c r="E12" s="264">
        <v>543.5</v>
      </c>
      <c r="F12" s="264">
        <v>405.3</v>
      </c>
      <c r="G12" s="265">
        <v>630.3</v>
      </c>
      <c r="H12" s="265">
        <v>625.1</v>
      </c>
      <c r="I12" s="276">
        <v>654.7</v>
      </c>
      <c r="J12" s="265">
        <v>1297.7</v>
      </c>
      <c r="K12" s="276">
        <v>271</v>
      </c>
      <c r="L12" s="265">
        <v>397.5</v>
      </c>
      <c r="M12" s="264">
        <v>421.4</v>
      </c>
      <c r="N12" s="264">
        <v>346.3</v>
      </c>
      <c r="O12" s="264">
        <v>227</v>
      </c>
      <c r="P12" s="264">
        <v>184.5</v>
      </c>
      <c r="Q12" s="264">
        <v>187.8</v>
      </c>
      <c r="R12" s="264">
        <v>216.5</v>
      </c>
      <c r="S12" s="264">
        <v>306</v>
      </c>
      <c r="T12" s="264"/>
      <c r="U12" s="264">
        <v>189.1</v>
      </c>
      <c r="V12" s="264">
        <v>189.6</v>
      </c>
      <c r="W12" s="264">
        <v>208.9</v>
      </c>
      <c r="X12" s="20"/>
    </row>
    <row r="13" ht="14.25" spans="1:24">
      <c r="A13" s="263">
        <v>4.5</v>
      </c>
      <c r="B13" s="264">
        <v>449.9</v>
      </c>
      <c r="C13" s="264">
        <v>462.5</v>
      </c>
      <c r="D13" s="264">
        <v>352</v>
      </c>
      <c r="E13" s="264">
        <v>595.4</v>
      </c>
      <c r="F13" s="264">
        <v>442</v>
      </c>
      <c r="G13" s="265">
        <v>689.2</v>
      </c>
      <c r="H13" s="265">
        <v>680.9</v>
      </c>
      <c r="I13" s="276">
        <v>718.8</v>
      </c>
      <c r="J13" s="265">
        <v>1457.9</v>
      </c>
      <c r="K13" s="276">
        <v>296.1</v>
      </c>
      <c r="L13" s="265">
        <v>433.7</v>
      </c>
      <c r="M13" s="264">
        <v>460</v>
      </c>
      <c r="N13" s="264">
        <v>377.7</v>
      </c>
      <c r="O13" s="264">
        <v>245.6</v>
      </c>
      <c r="P13" s="264">
        <v>200.9</v>
      </c>
      <c r="Q13" s="264">
        <v>204.6</v>
      </c>
      <c r="R13" s="264">
        <v>236.1</v>
      </c>
      <c r="S13" s="264">
        <v>332.7</v>
      </c>
      <c r="T13" s="264"/>
      <c r="U13" s="264">
        <v>205.9</v>
      </c>
      <c r="V13" s="264">
        <v>206.4</v>
      </c>
      <c r="W13" s="264">
        <v>227.7</v>
      </c>
      <c r="X13" s="20"/>
    </row>
    <row r="14" ht="14.25" spans="1:24">
      <c r="A14" s="263">
        <v>5</v>
      </c>
      <c r="B14" s="264">
        <v>472.3</v>
      </c>
      <c r="C14" s="264">
        <v>486.2</v>
      </c>
      <c r="D14" s="264">
        <v>375.2</v>
      </c>
      <c r="E14" s="264">
        <v>636.7</v>
      </c>
      <c r="F14" s="264">
        <v>471.4</v>
      </c>
      <c r="G14" s="265">
        <v>740.1</v>
      </c>
      <c r="H14" s="265">
        <v>729.7</v>
      </c>
      <c r="I14" s="276">
        <v>767.7</v>
      </c>
      <c r="J14" s="265">
        <v>1611</v>
      </c>
      <c r="K14" s="276">
        <v>314.1</v>
      </c>
      <c r="L14" s="265">
        <v>463.3</v>
      </c>
      <c r="M14" s="264">
        <v>483.7</v>
      </c>
      <c r="N14" s="264">
        <v>401.9</v>
      </c>
      <c r="O14" s="264">
        <v>257.1</v>
      </c>
      <c r="P14" s="264">
        <v>210.1</v>
      </c>
      <c r="Q14" s="264">
        <v>213.9</v>
      </c>
      <c r="R14" s="264">
        <v>248.5</v>
      </c>
      <c r="S14" s="264">
        <v>352.3</v>
      </c>
      <c r="T14" s="264"/>
      <c r="U14" s="264">
        <v>215.3</v>
      </c>
      <c r="V14" s="264">
        <v>216.2</v>
      </c>
      <c r="W14" s="264">
        <v>239.4</v>
      </c>
      <c r="X14" s="20"/>
    </row>
    <row r="15" ht="14.25" spans="1:24">
      <c r="A15" s="263">
        <v>5.5</v>
      </c>
      <c r="B15" s="264">
        <v>509.4</v>
      </c>
      <c r="C15" s="264">
        <v>524.3</v>
      </c>
      <c r="D15" s="264">
        <v>379.5</v>
      </c>
      <c r="E15" s="264">
        <v>695.9</v>
      </c>
      <c r="F15" s="264">
        <v>493.5</v>
      </c>
      <c r="G15" s="265">
        <v>782.6</v>
      </c>
      <c r="H15" s="265">
        <v>776.1</v>
      </c>
      <c r="I15" s="276">
        <v>980.5</v>
      </c>
      <c r="J15" s="265">
        <v>1518.8</v>
      </c>
      <c r="K15" s="276">
        <v>308.7</v>
      </c>
      <c r="L15" s="265">
        <v>476.9</v>
      </c>
      <c r="M15" s="264">
        <v>521.9</v>
      </c>
      <c r="N15" s="264">
        <v>403.8</v>
      </c>
      <c r="O15" s="264">
        <v>264.1</v>
      </c>
      <c r="P15" s="264">
        <v>224.3</v>
      </c>
      <c r="Q15" s="264">
        <v>221.7</v>
      </c>
      <c r="R15" s="264">
        <v>256.4</v>
      </c>
      <c r="S15" s="264">
        <v>360.3</v>
      </c>
      <c r="T15" s="264"/>
      <c r="U15" s="264">
        <v>223.1</v>
      </c>
      <c r="V15" s="264">
        <v>223.7</v>
      </c>
      <c r="W15" s="264">
        <v>247.1</v>
      </c>
      <c r="X15" s="20"/>
    </row>
    <row r="16" ht="14.25" spans="1:24">
      <c r="A16" s="263">
        <v>6</v>
      </c>
      <c r="B16" s="264">
        <v>530.3</v>
      </c>
      <c r="C16" s="264">
        <v>545.6</v>
      </c>
      <c r="D16" s="264">
        <v>389.8</v>
      </c>
      <c r="E16" s="264">
        <v>729.6</v>
      </c>
      <c r="F16" s="264">
        <v>512.9</v>
      </c>
      <c r="G16" s="265">
        <v>815.5</v>
      </c>
      <c r="H16" s="265">
        <v>808.8</v>
      </c>
      <c r="I16" s="276">
        <v>1009.5</v>
      </c>
      <c r="J16" s="265">
        <v>1581.1</v>
      </c>
      <c r="K16" s="276">
        <v>316.3</v>
      </c>
      <c r="L16" s="265">
        <v>495.6</v>
      </c>
      <c r="M16" s="264">
        <v>543</v>
      </c>
      <c r="N16" s="264">
        <v>418.8</v>
      </c>
      <c r="O16" s="264">
        <v>273.6</v>
      </c>
      <c r="P16" s="264">
        <v>228.2</v>
      </c>
      <c r="Q16" s="264">
        <v>225.4</v>
      </c>
      <c r="R16" s="264">
        <v>261.6</v>
      </c>
      <c r="S16" s="264">
        <v>374.4</v>
      </c>
      <c r="T16" s="264"/>
      <c r="U16" s="264">
        <v>227.1</v>
      </c>
      <c r="V16" s="264">
        <v>227.6</v>
      </c>
      <c r="W16" s="264">
        <v>251.9</v>
      </c>
      <c r="X16" s="20"/>
    </row>
    <row r="17" ht="14.25" spans="1:24">
      <c r="A17" s="263">
        <v>6.5</v>
      </c>
      <c r="B17" s="264">
        <v>566.8</v>
      </c>
      <c r="C17" s="264">
        <v>582.1</v>
      </c>
      <c r="D17" s="264">
        <v>407.4</v>
      </c>
      <c r="E17" s="264">
        <v>774.4</v>
      </c>
      <c r="F17" s="264">
        <v>539.6</v>
      </c>
      <c r="G17" s="265">
        <v>856.8</v>
      </c>
      <c r="H17" s="265">
        <v>848.8</v>
      </c>
      <c r="I17" s="276">
        <v>1053.9</v>
      </c>
      <c r="J17" s="265">
        <v>1650.9</v>
      </c>
      <c r="K17" s="276">
        <v>330.8</v>
      </c>
      <c r="L17" s="265">
        <v>520.9</v>
      </c>
      <c r="M17" s="264">
        <v>579.4</v>
      </c>
      <c r="N17" s="264">
        <v>440.9</v>
      </c>
      <c r="O17" s="264">
        <v>290.3</v>
      </c>
      <c r="P17" s="264">
        <v>239.6</v>
      </c>
      <c r="Q17" s="264">
        <v>236.5</v>
      </c>
      <c r="R17" s="264">
        <v>274</v>
      </c>
      <c r="S17" s="264">
        <v>395.7</v>
      </c>
      <c r="T17" s="264"/>
      <c r="U17" s="264">
        <v>238.4</v>
      </c>
      <c r="V17" s="264">
        <v>239</v>
      </c>
      <c r="W17" s="264">
        <v>263.9</v>
      </c>
      <c r="X17" s="20"/>
    </row>
    <row r="18" ht="14.25" spans="1:24">
      <c r="A18" s="263">
        <v>7</v>
      </c>
      <c r="B18" s="264">
        <v>587.7</v>
      </c>
      <c r="C18" s="264">
        <v>603.4</v>
      </c>
      <c r="D18" s="264">
        <v>417.5</v>
      </c>
      <c r="E18" s="264">
        <v>808</v>
      </c>
      <c r="F18" s="264">
        <v>558.9</v>
      </c>
      <c r="G18" s="265">
        <v>890.1</v>
      </c>
      <c r="H18" s="265">
        <v>881.9</v>
      </c>
      <c r="I18" s="276">
        <v>1083</v>
      </c>
      <c r="J18" s="265">
        <v>1713.1</v>
      </c>
      <c r="K18" s="276">
        <v>338.3</v>
      </c>
      <c r="L18" s="265">
        <v>539.9</v>
      </c>
      <c r="M18" s="264">
        <v>600.6</v>
      </c>
      <c r="N18" s="264">
        <v>455.8</v>
      </c>
      <c r="O18" s="264">
        <v>299.9</v>
      </c>
      <c r="P18" s="264">
        <v>243.6</v>
      </c>
      <c r="Q18" s="264">
        <v>240.5</v>
      </c>
      <c r="R18" s="264">
        <v>279.4</v>
      </c>
      <c r="S18" s="264">
        <v>410</v>
      </c>
      <c r="T18" s="264"/>
      <c r="U18" s="264">
        <v>242.2</v>
      </c>
      <c r="V18" s="264">
        <v>242.9</v>
      </c>
      <c r="W18" s="264">
        <v>269</v>
      </c>
      <c r="X18" s="20"/>
    </row>
    <row r="19" ht="14.25" spans="1:24">
      <c r="A19" s="263">
        <v>7.5</v>
      </c>
      <c r="B19" s="264">
        <v>623.9</v>
      </c>
      <c r="C19" s="264">
        <v>640</v>
      </c>
      <c r="D19" s="264">
        <v>435</v>
      </c>
      <c r="E19" s="264">
        <v>852.8</v>
      </c>
      <c r="F19" s="264">
        <v>585.6</v>
      </c>
      <c r="G19" s="265">
        <v>931.4</v>
      </c>
      <c r="H19" s="265">
        <v>921.8</v>
      </c>
      <c r="I19" s="276">
        <v>1127.5</v>
      </c>
      <c r="J19" s="265">
        <v>1782.9</v>
      </c>
      <c r="K19" s="276">
        <v>353</v>
      </c>
      <c r="L19" s="265">
        <v>565.2</v>
      </c>
      <c r="M19" s="264">
        <v>637</v>
      </c>
      <c r="N19" s="264">
        <v>478.2</v>
      </c>
      <c r="O19" s="264">
        <v>316.6</v>
      </c>
      <c r="P19" s="264">
        <v>254.6</v>
      </c>
      <c r="Q19" s="264">
        <v>251.5</v>
      </c>
      <c r="R19" s="264">
        <v>291.8</v>
      </c>
      <c r="S19" s="264">
        <v>431.3</v>
      </c>
      <c r="T19" s="264"/>
      <c r="U19" s="264">
        <v>253.3</v>
      </c>
      <c r="V19" s="264">
        <v>253.9</v>
      </c>
      <c r="W19" s="264">
        <v>281</v>
      </c>
      <c r="X19" s="20"/>
    </row>
    <row r="20" ht="14.25" spans="1:24">
      <c r="A20" s="263">
        <v>8</v>
      </c>
      <c r="B20" s="264">
        <v>644.8</v>
      </c>
      <c r="C20" s="264">
        <v>661.3</v>
      </c>
      <c r="D20" s="264">
        <v>445.3</v>
      </c>
      <c r="E20" s="264">
        <v>886.5</v>
      </c>
      <c r="F20" s="264">
        <v>605</v>
      </c>
      <c r="G20" s="265">
        <v>964.3</v>
      </c>
      <c r="H20" s="265">
        <v>954.6</v>
      </c>
      <c r="I20" s="276">
        <v>1156.7</v>
      </c>
      <c r="J20" s="265">
        <v>1845.2</v>
      </c>
      <c r="K20" s="276">
        <v>360.2</v>
      </c>
      <c r="L20" s="265">
        <v>584.2</v>
      </c>
      <c r="M20" s="264">
        <v>658.1</v>
      </c>
      <c r="N20" s="264">
        <v>493</v>
      </c>
      <c r="O20" s="264">
        <v>325.9</v>
      </c>
      <c r="P20" s="264">
        <v>258.6</v>
      </c>
      <c r="Q20" s="264">
        <v>255.3</v>
      </c>
      <c r="R20" s="264">
        <v>297</v>
      </c>
      <c r="S20" s="264">
        <v>445.3</v>
      </c>
      <c r="T20" s="264"/>
      <c r="U20" s="264">
        <v>257.1</v>
      </c>
      <c r="V20" s="264">
        <v>257.8</v>
      </c>
      <c r="W20" s="264">
        <v>285.7</v>
      </c>
      <c r="X20" s="20"/>
    </row>
    <row r="21" ht="14.25" spans="1:24">
      <c r="A21" s="263">
        <v>8.5</v>
      </c>
      <c r="B21" s="264">
        <v>680.9</v>
      </c>
      <c r="C21" s="264">
        <v>697.8</v>
      </c>
      <c r="D21" s="264">
        <v>462.8</v>
      </c>
      <c r="E21" s="264">
        <v>931</v>
      </c>
      <c r="F21" s="264">
        <v>631.7</v>
      </c>
      <c r="G21" s="265">
        <v>1005.9</v>
      </c>
      <c r="H21" s="265">
        <v>994.8</v>
      </c>
      <c r="I21" s="276">
        <v>1201.1</v>
      </c>
      <c r="J21" s="265">
        <v>1915</v>
      </c>
      <c r="K21" s="276">
        <v>375</v>
      </c>
      <c r="L21" s="265">
        <v>609.3</v>
      </c>
      <c r="M21" s="264">
        <v>694.5</v>
      </c>
      <c r="N21" s="264">
        <v>515.4</v>
      </c>
      <c r="O21" s="264">
        <v>342.7</v>
      </c>
      <c r="P21" s="264">
        <v>269.6</v>
      </c>
      <c r="Q21" s="264">
        <v>266.3</v>
      </c>
      <c r="R21" s="264">
        <v>309.6</v>
      </c>
      <c r="S21" s="264">
        <v>466.6</v>
      </c>
      <c r="T21" s="264"/>
      <c r="U21" s="264">
        <v>268.2</v>
      </c>
      <c r="V21" s="264">
        <v>268.9</v>
      </c>
      <c r="W21" s="264">
        <v>297.8</v>
      </c>
      <c r="X21" s="20"/>
    </row>
    <row r="22" ht="14.25" spans="1:24">
      <c r="A22" s="263">
        <v>9</v>
      </c>
      <c r="B22" s="264">
        <v>701.9</v>
      </c>
      <c r="C22" s="264">
        <v>719.1</v>
      </c>
      <c r="D22" s="264">
        <v>473.2</v>
      </c>
      <c r="E22" s="264">
        <v>965</v>
      </c>
      <c r="F22" s="264">
        <v>651.3</v>
      </c>
      <c r="G22" s="265">
        <v>1038.8</v>
      </c>
      <c r="H22" s="265">
        <v>1027.5</v>
      </c>
      <c r="I22" s="276">
        <v>1230.4</v>
      </c>
      <c r="J22" s="265">
        <v>1977.3</v>
      </c>
      <c r="K22" s="276">
        <v>382.3</v>
      </c>
      <c r="L22" s="265">
        <v>642.6</v>
      </c>
      <c r="M22" s="264">
        <v>715.7</v>
      </c>
      <c r="N22" s="264">
        <v>530.3</v>
      </c>
      <c r="O22" s="264">
        <v>352.1</v>
      </c>
      <c r="P22" s="264">
        <v>273.8</v>
      </c>
      <c r="Q22" s="264">
        <v>270.1</v>
      </c>
      <c r="R22" s="264">
        <v>314.8</v>
      </c>
      <c r="S22" s="264">
        <v>480.9</v>
      </c>
      <c r="T22" s="264"/>
      <c r="U22" s="264">
        <v>272.3</v>
      </c>
      <c r="V22" s="264">
        <v>273</v>
      </c>
      <c r="W22" s="264">
        <v>302.9</v>
      </c>
      <c r="X22" s="20"/>
    </row>
    <row r="23" ht="14.25" spans="1:24">
      <c r="A23" s="263">
        <v>9.5</v>
      </c>
      <c r="B23" s="264">
        <v>738</v>
      </c>
      <c r="C23" s="264">
        <v>755.5</v>
      </c>
      <c r="D23" s="264">
        <v>490.8</v>
      </c>
      <c r="E23" s="264">
        <v>1009.4</v>
      </c>
      <c r="F23" s="264">
        <v>677.9</v>
      </c>
      <c r="G23" s="265">
        <v>1080.1</v>
      </c>
      <c r="H23" s="265">
        <v>1067.4</v>
      </c>
      <c r="I23" s="276">
        <v>1274.7</v>
      </c>
      <c r="J23" s="265">
        <v>2046.8</v>
      </c>
      <c r="K23" s="276">
        <v>397</v>
      </c>
      <c r="L23" s="265">
        <v>668.5</v>
      </c>
      <c r="M23" s="264">
        <v>752</v>
      </c>
      <c r="N23" s="264">
        <v>552.4</v>
      </c>
      <c r="O23" s="264">
        <v>368.9</v>
      </c>
      <c r="P23" s="264">
        <v>285</v>
      </c>
      <c r="Q23" s="264">
        <v>281.4</v>
      </c>
      <c r="R23" s="264">
        <v>327.2</v>
      </c>
      <c r="S23" s="264">
        <v>502.2</v>
      </c>
      <c r="T23" s="264"/>
      <c r="U23" s="264">
        <v>283.5</v>
      </c>
      <c r="V23" s="264">
        <v>284.2</v>
      </c>
      <c r="W23" s="264">
        <v>314.9</v>
      </c>
      <c r="X23" s="20"/>
    </row>
    <row r="24" ht="14.25" spans="1:24">
      <c r="A24" s="263">
        <v>10</v>
      </c>
      <c r="B24" s="264">
        <v>769.5</v>
      </c>
      <c r="C24" s="264">
        <v>787.6</v>
      </c>
      <c r="D24" s="264">
        <v>501</v>
      </c>
      <c r="E24" s="264">
        <v>1043.4</v>
      </c>
      <c r="F24" s="264">
        <v>697.4</v>
      </c>
      <c r="G24" s="265">
        <v>1113.4</v>
      </c>
      <c r="H24" s="265">
        <v>1100.2</v>
      </c>
      <c r="I24" s="276">
        <v>1303.9</v>
      </c>
      <c r="J24" s="265">
        <v>2109.5</v>
      </c>
      <c r="K24" s="276">
        <v>404.3</v>
      </c>
      <c r="L24" s="265">
        <v>688.1</v>
      </c>
      <c r="M24" s="264">
        <v>773.2</v>
      </c>
      <c r="N24" s="264">
        <v>567.5</v>
      </c>
      <c r="O24" s="264">
        <v>378.4</v>
      </c>
      <c r="P24" s="264">
        <v>288.8</v>
      </c>
      <c r="Q24" s="264">
        <v>285.1</v>
      </c>
      <c r="R24" s="264">
        <v>332.6</v>
      </c>
      <c r="S24" s="264">
        <v>516.3</v>
      </c>
      <c r="T24" s="264"/>
      <c r="U24" s="264">
        <v>287.3</v>
      </c>
      <c r="V24" s="264">
        <v>288</v>
      </c>
      <c r="W24" s="264">
        <v>319.7</v>
      </c>
      <c r="X24" s="20"/>
    </row>
    <row r="25" ht="14.25" spans="1:24">
      <c r="A25" s="263">
        <v>10.5</v>
      </c>
      <c r="B25" s="264">
        <v>818.9</v>
      </c>
      <c r="C25" s="264">
        <v>839.6</v>
      </c>
      <c r="D25" s="264">
        <v>517.5</v>
      </c>
      <c r="E25" s="264">
        <v>1104.3</v>
      </c>
      <c r="F25" s="264">
        <v>736.8</v>
      </c>
      <c r="G25" s="265">
        <v>1126.5</v>
      </c>
      <c r="H25" s="265">
        <v>1138.1</v>
      </c>
      <c r="I25" s="276">
        <v>1384</v>
      </c>
      <c r="J25" s="265">
        <v>2170.2</v>
      </c>
      <c r="K25" s="276">
        <v>421.2</v>
      </c>
      <c r="L25" s="265">
        <v>746.9</v>
      </c>
      <c r="M25" s="264">
        <v>824.4</v>
      </c>
      <c r="N25" s="264">
        <v>602.2</v>
      </c>
      <c r="O25" s="264">
        <v>483</v>
      </c>
      <c r="P25" s="264">
        <v>364.9</v>
      </c>
      <c r="Q25" s="264">
        <v>419</v>
      </c>
      <c r="R25" s="264">
        <v>384.2</v>
      </c>
      <c r="S25" s="264">
        <v>524.3</v>
      </c>
      <c r="T25" s="264"/>
      <c r="U25" s="264">
        <v>393.7</v>
      </c>
      <c r="V25" s="264">
        <v>419</v>
      </c>
      <c r="W25" s="264">
        <v>413.1</v>
      </c>
      <c r="X25" s="20"/>
    </row>
    <row r="26" ht="14.25" spans="1:24">
      <c r="A26" s="263">
        <v>11</v>
      </c>
      <c r="B26" s="264">
        <v>837</v>
      </c>
      <c r="C26" s="264">
        <v>858.5</v>
      </c>
      <c r="D26" s="264">
        <v>528.6</v>
      </c>
      <c r="E26" s="264">
        <v>1133.2</v>
      </c>
      <c r="F26" s="264">
        <v>753</v>
      </c>
      <c r="G26" s="265">
        <v>1153.4</v>
      </c>
      <c r="H26" s="265">
        <v>1162.5</v>
      </c>
      <c r="I26" s="276">
        <v>1415.5</v>
      </c>
      <c r="J26" s="265">
        <v>2225.7</v>
      </c>
      <c r="K26" s="276">
        <v>429.5</v>
      </c>
      <c r="L26" s="265">
        <v>764.5</v>
      </c>
      <c r="M26" s="264">
        <v>842.3</v>
      </c>
      <c r="N26" s="264">
        <v>615.1</v>
      </c>
      <c r="O26" s="264">
        <v>492.9</v>
      </c>
      <c r="P26" s="264">
        <v>371.2</v>
      </c>
      <c r="Q26" s="264">
        <v>426.9</v>
      </c>
      <c r="R26" s="264">
        <v>391.3</v>
      </c>
      <c r="S26" s="264">
        <v>535.3</v>
      </c>
      <c r="T26" s="264"/>
      <c r="U26" s="264">
        <v>401.1</v>
      </c>
      <c r="V26" s="264">
        <v>426.9</v>
      </c>
      <c r="W26" s="264">
        <v>421.2</v>
      </c>
      <c r="X26" s="20"/>
    </row>
    <row r="27" ht="14.25" spans="1:24">
      <c r="A27" s="263">
        <v>11.5</v>
      </c>
      <c r="B27" s="264">
        <v>870</v>
      </c>
      <c r="C27" s="264">
        <v>892.5</v>
      </c>
      <c r="D27" s="264">
        <v>547</v>
      </c>
      <c r="E27" s="264">
        <v>1172.7</v>
      </c>
      <c r="F27" s="264">
        <v>776.7</v>
      </c>
      <c r="G27" s="265">
        <v>1188.8</v>
      </c>
      <c r="H27" s="265">
        <v>1193.9</v>
      </c>
      <c r="I27" s="276">
        <v>1462.3</v>
      </c>
      <c r="J27" s="265">
        <v>2287.9</v>
      </c>
      <c r="K27" s="276">
        <v>444.7</v>
      </c>
      <c r="L27" s="265">
        <v>788.8</v>
      </c>
      <c r="M27" s="264">
        <v>875.9</v>
      </c>
      <c r="N27" s="264">
        <v>635.5</v>
      </c>
      <c r="O27" s="264">
        <v>510.3</v>
      </c>
      <c r="P27" s="264">
        <v>385</v>
      </c>
      <c r="Q27" s="264">
        <v>442.3</v>
      </c>
      <c r="R27" s="264">
        <v>405.4</v>
      </c>
      <c r="S27" s="264">
        <v>553.5</v>
      </c>
      <c r="T27" s="264"/>
      <c r="U27" s="264">
        <v>415.4</v>
      </c>
      <c r="V27" s="264">
        <v>442.3</v>
      </c>
      <c r="W27" s="264">
        <v>436.1</v>
      </c>
      <c r="X27" s="20"/>
    </row>
    <row r="28" ht="14.25" spans="1:24">
      <c r="A28" s="263">
        <v>12</v>
      </c>
      <c r="B28" s="264">
        <v>888.1</v>
      </c>
      <c r="C28" s="264">
        <v>911.5</v>
      </c>
      <c r="D28" s="264">
        <v>558.2</v>
      </c>
      <c r="E28" s="264">
        <v>1201.6</v>
      </c>
      <c r="F28" s="264">
        <v>792.9</v>
      </c>
      <c r="G28" s="265">
        <v>1215.9</v>
      </c>
      <c r="H28" s="265">
        <v>1218.1</v>
      </c>
      <c r="I28" s="276">
        <v>1494.1</v>
      </c>
      <c r="J28" s="265">
        <v>2343.2</v>
      </c>
      <c r="K28" s="276">
        <v>453</v>
      </c>
      <c r="L28" s="265">
        <v>806.1</v>
      </c>
      <c r="M28" s="264">
        <v>894.2</v>
      </c>
      <c r="N28" s="264">
        <v>648.6</v>
      </c>
      <c r="O28" s="264">
        <v>520.3</v>
      </c>
      <c r="P28" s="264">
        <v>391.2</v>
      </c>
      <c r="Q28" s="264">
        <v>450.5</v>
      </c>
      <c r="R28" s="264">
        <v>412.5</v>
      </c>
      <c r="S28" s="264">
        <v>564.5</v>
      </c>
      <c r="T28" s="264"/>
      <c r="U28" s="264">
        <v>423</v>
      </c>
      <c r="V28" s="264">
        <v>450.5</v>
      </c>
      <c r="W28" s="264">
        <v>444.1</v>
      </c>
      <c r="X28" s="20"/>
    </row>
    <row r="29" ht="14.25" spans="1:24">
      <c r="A29" s="263">
        <v>12.5</v>
      </c>
      <c r="B29" s="264">
        <v>921.5</v>
      </c>
      <c r="C29" s="264">
        <v>945.3</v>
      </c>
      <c r="D29" s="264">
        <v>576.6</v>
      </c>
      <c r="E29" s="264">
        <v>1241.2</v>
      </c>
      <c r="F29" s="264">
        <v>816.7</v>
      </c>
      <c r="G29" s="265">
        <v>1251.1</v>
      </c>
      <c r="H29" s="265">
        <v>1249.8</v>
      </c>
      <c r="I29" s="276">
        <v>1540.8</v>
      </c>
      <c r="J29" s="265">
        <v>2405.9</v>
      </c>
      <c r="K29" s="276">
        <v>468.4</v>
      </c>
      <c r="L29" s="265">
        <v>830.3</v>
      </c>
      <c r="M29" s="264">
        <v>927.5</v>
      </c>
      <c r="N29" s="264">
        <v>668.7</v>
      </c>
      <c r="O29" s="264">
        <v>537.7</v>
      </c>
      <c r="P29" s="264">
        <v>405</v>
      </c>
      <c r="Q29" s="264">
        <v>465.6</v>
      </c>
      <c r="R29" s="264">
        <v>426.5</v>
      </c>
      <c r="S29" s="264">
        <v>582.7</v>
      </c>
      <c r="T29" s="264"/>
      <c r="U29" s="264">
        <v>437.3</v>
      </c>
      <c r="V29" s="264">
        <v>465.6</v>
      </c>
      <c r="W29" s="264">
        <v>459.3</v>
      </c>
      <c r="X29" s="20"/>
    </row>
    <row r="30" ht="14.25" spans="1:24">
      <c r="A30" s="263">
        <v>13</v>
      </c>
      <c r="B30" s="264">
        <v>939.3</v>
      </c>
      <c r="C30" s="264">
        <v>964.1</v>
      </c>
      <c r="D30" s="264">
        <v>587.8</v>
      </c>
      <c r="E30" s="264">
        <v>1270</v>
      </c>
      <c r="F30" s="264">
        <v>832.9</v>
      </c>
      <c r="G30" s="265">
        <v>1278.2</v>
      </c>
      <c r="H30" s="265">
        <v>1273.9</v>
      </c>
      <c r="I30" s="276">
        <v>1572.5</v>
      </c>
      <c r="J30" s="265">
        <v>2460.9</v>
      </c>
      <c r="K30" s="276">
        <v>476.4</v>
      </c>
      <c r="L30" s="265">
        <v>848</v>
      </c>
      <c r="M30" s="264">
        <v>945.7</v>
      </c>
      <c r="N30" s="264">
        <v>681.6</v>
      </c>
      <c r="O30" s="264">
        <v>547.9</v>
      </c>
      <c r="P30" s="264">
        <v>411.2</v>
      </c>
      <c r="Q30" s="264">
        <v>473.8</v>
      </c>
      <c r="R30" s="264">
        <v>433.7</v>
      </c>
      <c r="S30" s="264">
        <v>593.7</v>
      </c>
      <c r="T30" s="264"/>
      <c r="U30" s="264">
        <v>444.7</v>
      </c>
      <c r="V30" s="264">
        <v>473.8</v>
      </c>
      <c r="W30" s="264">
        <v>467.1</v>
      </c>
      <c r="X30" s="20"/>
    </row>
    <row r="31" ht="14.25" spans="1:24">
      <c r="A31" s="263">
        <v>13.5</v>
      </c>
      <c r="B31" s="264">
        <v>972.5</v>
      </c>
      <c r="C31" s="264">
        <v>998.2</v>
      </c>
      <c r="D31" s="264">
        <v>606.2</v>
      </c>
      <c r="E31" s="264">
        <v>1309.7</v>
      </c>
      <c r="F31" s="264">
        <v>856.7</v>
      </c>
      <c r="G31" s="265">
        <v>1313.6</v>
      </c>
      <c r="H31" s="265">
        <v>1305.6</v>
      </c>
      <c r="I31" s="276">
        <v>1619.2</v>
      </c>
      <c r="J31" s="265">
        <v>2523.5</v>
      </c>
      <c r="K31" s="276">
        <v>491.9</v>
      </c>
      <c r="L31" s="265">
        <v>871.9</v>
      </c>
      <c r="M31" s="264">
        <v>979.3</v>
      </c>
      <c r="N31" s="264">
        <v>701.9</v>
      </c>
      <c r="O31" s="264">
        <v>565.3</v>
      </c>
      <c r="P31" s="264">
        <v>425</v>
      </c>
      <c r="Q31" s="264">
        <v>489.2</v>
      </c>
      <c r="R31" s="264">
        <v>447.8</v>
      </c>
      <c r="S31" s="264">
        <v>611.8</v>
      </c>
      <c r="T31" s="264"/>
      <c r="U31" s="264">
        <v>459</v>
      </c>
      <c r="V31" s="264">
        <v>489.2</v>
      </c>
      <c r="W31" s="264">
        <v>482.3</v>
      </c>
      <c r="X31" s="20"/>
    </row>
    <row r="32" ht="14.25" spans="1:24">
      <c r="A32" s="263">
        <v>14</v>
      </c>
      <c r="B32" s="264">
        <v>990.7</v>
      </c>
      <c r="C32" s="264">
        <v>1017</v>
      </c>
      <c r="D32" s="264">
        <v>617.4</v>
      </c>
      <c r="E32" s="264">
        <v>1338.2</v>
      </c>
      <c r="F32" s="264">
        <v>872.9</v>
      </c>
      <c r="G32" s="265">
        <v>1340.4</v>
      </c>
      <c r="H32" s="265">
        <v>1329.8</v>
      </c>
      <c r="I32" s="276">
        <v>1650.7</v>
      </c>
      <c r="J32" s="265">
        <v>2578.9</v>
      </c>
      <c r="K32" s="276">
        <v>500.1</v>
      </c>
      <c r="L32" s="265">
        <v>889.4</v>
      </c>
      <c r="M32" s="264">
        <v>997.6</v>
      </c>
      <c r="N32" s="264">
        <v>714.8</v>
      </c>
      <c r="O32" s="264">
        <v>575.3</v>
      </c>
      <c r="P32" s="264">
        <v>431.3</v>
      </c>
      <c r="Q32" s="264">
        <v>497.1</v>
      </c>
      <c r="R32" s="264">
        <v>454.9</v>
      </c>
      <c r="S32" s="264">
        <v>622.8</v>
      </c>
      <c r="T32" s="264"/>
      <c r="U32" s="264">
        <v>466.4</v>
      </c>
      <c r="V32" s="264">
        <v>497.1</v>
      </c>
      <c r="W32" s="264">
        <v>490.3</v>
      </c>
      <c r="X32" s="20"/>
    </row>
    <row r="33" ht="14.25" spans="1:24">
      <c r="A33" s="263">
        <v>14.5</v>
      </c>
      <c r="B33" s="264">
        <v>1024</v>
      </c>
      <c r="C33" s="264">
        <v>1050.8</v>
      </c>
      <c r="D33" s="264">
        <v>635.8</v>
      </c>
      <c r="E33" s="264">
        <v>1377.9</v>
      </c>
      <c r="F33" s="264">
        <v>896.6</v>
      </c>
      <c r="G33" s="265">
        <v>1375.9</v>
      </c>
      <c r="H33" s="265">
        <v>1361.1</v>
      </c>
      <c r="I33" s="276">
        <v>1697.5</v>
      </c>
      <c r="J33" s="265">
        <v>2641.1</v>
      </c>
      <c r="K33" s="276">
        <v>515.4</v>
      </c>
      <c r="L33" s="265">
        <v>913.6</v>
      </c>
      <c r="M33" s="264">
        <v>1030.9</v>
      </c>
      <c r="N33" s="264">
        <v>735.2</v>
      </c>
      <c r="O33" s="264">
        <v>592.4</v>
      </c>
      <c r="P33" s="264">
        <v>445</v>
      </c>
      <c r="Q33" s="264">
        <v>512.5</v>
      </c>
      <c r="R33" s="264">
        <v>469</v>
      </c>
      <c r="S33" s="264">
        <v>641</v>
      </c>
      <c r="T33" s="264"/>
      <c r="U33" s="264">
        <v>481.1</v>
      </c>
      <c r="V33" s="264">
        <v>512.5</v>
      </c>
      <c r="W33" s="264">
        <v>505.2</v>
      </c>
      <c r="X33" s="20"/>
    </row>
    <row r="34" ht="14.25" spans="1:24">
      <c r="A34" s="263">
        <v>15</v>
      </c>
      <c r="B34" s="264">
        <v>1041.8</v>
      </c>
      <c r="C34" s="264">
        <v>1069.8</v>
      </c>
      <c r="D34" s="264">
        <v>648</v>
      </c>
      <c r="E34" s="264">
        <v>1407.7</v>
      </c>
      <c r="F34" s="264">
        <v>913.8</v>
      </c>
      <c r="G34" s="265">
        <v>1403.9</v>
      </c>
      <c r="H34" s="265">
        <v>1386.6</v>
      </c>
      <c r="I34" s="276">
        <v>1730.4</v>
      </c>
      <c r="J34" s="265">
        <v>2697.5</v>
      </c>
      <c r="K34" s="276">
        <v>524.6</v>
      </c>
      <c r="L34" s="265">
        <v>931</v>
      </c>
      <c r="M34" s="264">
        <v>1050.1</v>
      </c>
      <c r="N34" s="264">
        <v>749.3</v>
      </c>
      <c r="O34" s="264">
        <v>603.6</v>
      </c>
      <c r="P34" s="264">
        <v>452.3</v>
      </c>
      <c r="Q34" s="264">
        <v>521.7</v>
      </c>
      <c r="R34" s="264">
        <v>477.1</v>
      </c>
      <c r="S34" s="264">
        <v>653</v>
      </c>
      <c r="T34" s="264"/>
      <c r="U34" s="264">
        <v>489.3</v>
      </c>
      <c r="V34" s="264">
        <v>521.7</v>
      </c>
      <c r="W34" s="264">
        <v>514.3</v>
      </c>
      <c r="X34" s="20"/>
    </row>
    <row r="35" ht="14.25" spans="1:24">
      <c r="A35" s="263">
        <v>15.5</v>
      </c>
      <c r="B35" s="264">
        <v>1075.1</v>
      </c>
      <c r="C35" s="264">
        <v>1103.8</v>
      </c>
      <c r="D35" s="264">
        <v>666.4</v>
      </c>
      <c r="E35" s="264">
        <v>1447.3</v>
      </c>
      <c r="F35" s="264">
        <v>937.5</v>
      </c>
      <c r="G35" s="265">
        <v>1439.2</v>
      </c>
      <c r="H35" s="265">
        <v>1418</v>
      </c>
      <c r="I35" s="276">
        <v>1777.1</v>
      </c>
      <c r="J35" s="265">
        <v>2760.1</v>
      </c>
      <c r="K35" s="276">
        <v>540</v>
      </c>
      <c r="L35" s="265">
        <v>955.2</v>
      </c>
      <c r="M35" s="264">
        <v>1083.7</v>
      </c>
      <c r="N35" s="264">
        <v>769.4</v>
      </c>
      <c r="O35" s="264">
        <v>620.9</v>
      </c>
      <c r="P35" s="264">
        <v>466.1</v>
      </c>
      <c r="Q35" s="264">
        <v>536.9</v>
      </c>
      <c r="R35" s="264">
        <v>491.4</v>
      </c>
      <c r="S35" s="264">
        <v>671.2</v>
      </c>
      <c r="T35" s="264"/>
      <c r="U35" s="264">
        <v>503.9</v>
      </c>
      <c r="V35" s="264">
        <v>536.9</v>
      </c>
      <c r="W35" s="264">
        <v>529.5</v>
      </c>
      <c r="X35" s="20"/>
    </row>
    <row r="36" ht="14.25" spans="1:24">
      <c r="A36" s="263">
        <v>16</v>
      </c>
      <c r="B36" s="264">
        <v>1093.2</v>
      </c>
      <c r="C36" s="264">
        <v>1122.7</v>
      </c>
      <c r="D36" s="264">
        <v>677.6</v>
      </c>
      <c r="E36" s="264">
        <v>1476.2</v>
      </c>
      <c r="F36" s="264">
        <v>954</v>
      </c>
      <c r="G36" s="265">
        <v>1466.2</v>
      </c>
      <c r="H36" s="265">
        <v>1442.2</v>
      </c>
      <c r="I36" s="276">
        <v>1808.7</v>
      </c>
      <c r="J36" s="265">
        <v>2815.5</v>
      </c>
      <c r="K36" s="276">
        <v>548.1</v>
      </c>
      <c r="L36" s="265">
        <v>972.8</v>
      </c>
      <c r="M36" s="264">
        <v>1102</v>
      </c>
      <c r="N36" s="264">
        <v>782.4</v>
      </c>
      <c r="O36" s="264">
        <v>631</v>
      </c>
      <c r="P36" s="264">
        <v>472.3</v>
      </c>
      <c r="Q36" s="264">
        <v>545</v>
      </c>
      <c r="R36" s="264">
        <v>498.3</v>
      </c>
      <c r="S36" s="264">
        <v>682.2</v>
      </c>
      <c r="T36" s="264"/>
      <c r="U36" s="264">
        <v>511</v>
      </c>
      <c r="V36" s="264">
        <v>545</v>
      </c>
      <c r="W36" s="264">
        <v>537.2</v>
      </c>
      <c r="X36" s="20"/>
    </row>
    <row r="37" ht="14.25" spans="1:24">
      <c r="A37" s="263">
        <v>16.5</v>
      </c>
      <c r="B37" s="264">
        <v>1126.2</v>
      </c>
      <c r="C37" s="264">
        <v>1156.7</v>
      </c>
      <c r="D37" s="264">
        <v>696</v>
      </c>
      <c r="E37" s="264">
        <v>1515.8</v>
      </c>
      <c r="F37" s="264">
        <v>977.4</v>
      </c>
      <c r="G37" s="265">
        <v>1501.7</v>
      </c>
      <c r="H37" s="265">
        <v>1473.9</v>
      </c>
      <c r="I37" s="276">
        <v>1855.4</v>
      </c>
      <c r="J37" s="265">
        <v>2877.7</v>
      </c>
      <c r="K37" s="276">
        <v>563.5</v>
      </c>
      <c r="L37" s="265">
        <v>996.8</v>
      </c>
      <c r="M37" s="264">
        <v>1135.3</v>
      </c>
      <c r="N37" s="264">
        <v>802.5</v>
      </c>
      <c r="O37" s="264">
        <v>648.4</v>
      </c>
      <c r="P37" s="264">
        <v>486.1</v>
      </c>
      <c r="Q37" s="264">
        <v>560.4</v>
      </c>
      <c r="R37" s="264">
        <v>512.6</v>
      </c>
      <c r="S37" s="264">
        <v>700.4</v>
      </c>
      <c r="T37" s="264"/>
      <c r="U37" s="264">
        <v>525.6</v>
      </c>
      <c r="V37" s="264">
        <v>560.4</v>
      </c>
      <c r="W37" s="264">
        <v>552.5</v>
      </c>
      <c r="X37" s="20"/>
    </row>
    <row r="38" ht="14.25" spans="1:24">
      <c r="A38" s="263">
        <v>17</v>
      </c>
      <c r="B38" s="264">
        <v>1144.3</v>
      </c>
      <c r="C38" s="264">
        <v>1175.3</v>
      </c>
      <c r="D38" s="264">
        <v>707.3</v>
      </c>
      <c r="E38" s="264">
        <v>1544.6</v>
      </c>
      <c r="F38" s="264">
        <v>994</v>
      </c>
      <c r="G38" s="265">
        <v>1528.5</v>
      </c>
      <c r="H38" s="265">
        <v>1498</v>
      </c>
      <c r="I38" s="276">
        <v>1886.9</v>
      </c>
      <c r="J38" s="265">
        <v>2933.2</v>
      </c>
      <c r="K38" s="276">
        <v>571.8</v>
      </c>
      <c r="L38" s="265">
        <v>1014.4</v>
      </c>
      <c r="M38" s="264">
        <v>1153.5</v>
      </c>
      <c r="N38" s="264">
        <v>815.8</v>
      </c>
      <c r="O38" s="264">
        <v>658.6</v>
      </c>
      <c r="P38" s="264">
        <v>492.2</v>
      </c>
      <c r="Q38" s="264">
        <v>568.4</v>
      </c>
      <c r="R38" s="264">
        <v>519.5</v>
      </c>
      <c r="S38" s="264">
        <v>711.4</v>
      </c>
      <c r="T38" s="264"/>
      <c r="U38" s="264">
        <v>533.1</v>
      </c>
      <c r="V38" s="264">
        <v>568.4</v>
      </c>
      <c r="W38" s="264">
        <v>560.2</v>
      </c>
      <c r="X38" s="20"/>
    </row>
    <row r="39" ht="14.25" spans="1:24">
      <c r="A39" s="263">
        <v>17.5</v>
      </c>
      <c r="B39" s="264">
        <v>1177.7</v>
      </c>
      <c r="C39" s="264">
        <v>1209.3</v>
      </c>
      <c r="D39" s="264">
        <v>725.7</v>
      </c>
      <c r="E39" s="264">
        <v>1584</v>
      </c>
      <c r="F39" s="264">
        <v>1017.4</v>
      </c>
      <c r="G39" s="265">
        <v>1564</v>
      </c>
      <c r="H39" s="265">
        <v>1529.7</v>
      </c>
      <c r="I39" s="276">
        <v>1933.7</v>
      </c>
      <c r="J39" s="265">
        <v>2995.7</v>
      </c>
      <c r="K39" s="276">
        <v>587</v>
      </c>
      <c r="L39" s="265">
        <v>1038.6</v>
      </c>
      <c r="M39" s="264">
        <v>1187.1</v>
      </c>
      <c r="N39" s="264">
        <v>836</v>
      </c>
      <c r="O39" s="264">
        <v>675.9</v>
      </c>
      <c r="P39" s="264">
        <v>506</v>
      </c>
      <c r="Q39" s="264">
        <v>583.7</v>
      </c>
      <c r="R39" s="264">
        <v>533.8</v>
      </c>
      <c r="S39" s="264">
        <v>729.3</v>
      </c>
      <c r="T39" s="264"/>
      <c r="U39" s="264">
        <v>547.4</v>
      </c>
      <c r="V39" s="264">
        <v>583.7</v>
      </c>
      <c r="W39" s="264">
        <v>575.4</v>
      </c>
      <c r="X39" s="20"/>
    </row>
    <row r="40" ht="14.25" spans="1:24">
      <c r="A40" s="263">
        <v>18</v>
      </c>
      <c r="B40" s="264">
        <v>1195.7</v>
      </c>
      <c r="C40" s="264">
        <v>1228.3</v>
      </c>
      <c r="D40" s="264">
        <v>736.9</v>
      </c>
      <c r="E40" s="264">
        <v>1612.8</v>
      </c>
      <c r="F40" s="264">
        <v>1033.9</v>
      </c>
      <c r="G40" s="265">
        <v>1591</v>
      </c>
      <c r="H40" s="265">
        <v>1554</v>
      </c>
      <c r="I40" s="276">
        <v>1965.3</v>
      </c>
      <c r="J40" s="265">
        <v>3050.7</v>
      </c>
      <c r="K40" s="276">
        <v>595.2</v>
      </c>
      <c r="L40" s="265">
        <v>1055.9</v>
      </c>
      <c r="M40" s="264">
        <v>1205.4</v>
      </c>
      <c r="N40" s="264">
        <v>848.9</v>
      </c>
      <c r="O40" s="264">
        <v>686</v>
      </c>
      <c r="P40" s="264">
        <v>512.3</v>
      </c>
      <c r="Q40" s="264">
        <v>591.9</v>
      </c>
      <c r="R40" s="264">
        <v>540.6</v>
      </c>
      <c r="S40" s="264">
        <v>740.3</v>
      </c>
      <c r="T40" s="264"/>
      <c r="U40" s="264">
        <v>554.8</v>
      </c>
      <c r="V40" s="264">
        <v>591.9</v>
      </c>
      <c r="W40" s="264">
        <v>583.4</v>
      </c>
      <c r="X40" s="20"/>
    </row>
    <row r="41" ht="14.25" spans="1:24">
      <c r="A41" s="263">
        <v>18.5</v>
      </c>
      <c r="B41" s="264">
        <v>1228.7</v>
      </c>
      <c r="C41" s="264">
        <v>1262.4</v>
      </c>
      <c r="D41" s="264">
        <v>756.3</v>
      </c>
      <c r="E41" s="264">
        <v>1653.5</v>
      </c>
      <c r="F41" s="264">
        <v>1058.4</v>
      </c>
      <c r="G41" s="265">
        <v>1627.3</v>
      </c>
      <c r="H41" s="265">
        <v>1586.4</v>
      </c>
      <c r="I41" s="276">
        <v>2013.3</v>
      </c>
      <c r="J41" s="265">
        <v>3114.4</v>
      </c>
      <c r="K41" s="276">
        <v>611.7</v>
      </c>
      <c r="L41" s="265">
        <v>1080.1</v>
      </c>
      <c r="M41" s="264">
        <v>1239.6</v>
      </c>
      <c r="N41" s="264">
        <v>870.1</v>
      </c>
      <c r="O41" s="264">
        <v>704.4</v>
      </c>
      <c r="P41" s="264">
        <v>527</v>
      </c>
      <c r="Q41" s="264">
        <v>608.1</v>
      </c>
      <c r="R41" s="264">
        <v>556.1</v>
      </c>
      <c r="S41" s="264">
        <v>759.5</v>
      </c>
      <c r="T41" s="264"/>
      <c r="U41" s="264">
        <v>570.2</v>
      </c>
      <c r="V41" s="264">
        <v>608.1</v>
      </c>
      <c r="W41" s="264">
        <v>599.4</v>
      </c>
      <c r="X41" s="20"/>
    </row>
    <row r="42" ht="14.25" spans="1:24">
      <c r="A42" s="263">
        <v>19</v>
      </c>
      <c r="B42" s="264">
        <v>1246.9</v>
      </c>
      <c r="C42" s="264">
        <v>1281.2</v>
      </c>
      <c r="D42" s="264">
        <v>767.5</v>
      </c>
      <c r="E42" s="264">
        <v>1682.2</v>
      </c>
      <c r="F42" s="264">
        <v>1074.9</v>
      </c>
      <c r="G42" s="265">
        <v>1654.3</v>
      </c>
      <c r="H42" s="265">
        <v>1610.9</v>
      </c>
      <c r="I42" s="276">
        <v>2044.9</v>
      </c>
      <c r="J42" s="265">
        <v>3169.7</v>
      </c>
      <c r="K42" s="276">
        <v>619.7</v>
      </c>
      <c r="L42" s="265">
        <v>1097.7</v>
      </c>
      <c r="M42" s="264">
        <v>1257.9</v>
      </c>
      <c r="N42" s="264">
        <v>883.1</v>
      </c>
      <c r="O42" s="264">
        <v>714.2</v>
      </c>
      <c r="P42" s="264">
        <v>533.3</v>
      </c>
      <c r="Q42" s="264">
        <v>616.3</v>
      </c>
      <c r="R42" s="264">
        <v>562.9</v>
      </c>
      <c r="S42" s="264">
        <v>770.5</v>
      </c>
      <c r="T42" s="264"/>
      <c r="U42" s="264">
        <v>577.7</v>
      </c>
      <c r="V42" s="264">
        <v>616.3</v>
      </c>
      <c r="W42" s="264">
        <v>607.4</v>
      </c>
      <c r="X42" s="20"/>
    </row>
    <row r="43" ht="14.25" spans="1:24">
      <c r="A43" s="263">
        <v>19.5</v>
      </c>
      <c r="B43" s="264">
        <v>1280.1</v>
      </c>
      <c r="C43" s="264">
        <v>1315</v>
      </c>
      <c r="D43" s="264">
        <v>785.9</v>
      </c>
      <c r="E43" s="264">
        <v>1721.9</v>
      </c>
      <c r="F43" s="264">
        <v>1098.3</v>
      </c>
      <c r="G43" s="265">
        <v>1689.7</v>
      </c>
      <c r="H43" s="265">
        <v>1642.2</v>
      </c>
      <c r="I43" s="276">
        <v>2091.6</v>
      </c>
      <c r="J43" s="265">
        <v>3232.1</v>
      </c>
      <c r="K43" s="276">
        <v>635.2</v>
      </c>
      <c r="L43" s="265">
        <v>1121.7</v>
      </c>
      <c r="M43" s="264">
        <v>1291.5</v>
      </c>
      <c r="N43" s="264">
        <v>903.5</v>
      </c>
      <c r="O43" s="264">
        <v>731.6</v>
      </c>
      <c r="P43" s="264">
        <v>547</v>
      </c>
      <c r="Q43" s="264">
        <v>631.6</v>
      </c>
      <c r="R43" s="264">
        <v>577.2</v>
      </c>
      <c r="S43" s="264">
        <v>788.7</v>
      </c>
      <c r="T43" s="264"/>
      <c r="U43" s="264">
        <v>592</v>
      </c>
      <c r="V43" s="264">
        <v>631.6</v>
      </c>
      <c r="W43" s="264">
        <v>622.6</v>
      </c>
      <c r="X43" s="20"/>
    </row>
    <row r="44" ht="14.25" spans="1:24">
      <c r="A44" s="263">
        <v>20</v>
      </c>
      <c r="B44" s="264">
        <v>1298</v>
      </c>
      <c r="C44" s="264">
        <v>1333.8</v>
      </c>
      <c r="D44" s="264">
        <v>797.1</v>
      </c>
      <c r="E44" s="264">
        <v>1750.8</v>
      </c>
      <c r="F44" s="264">
        <v>1114.8</v>
      </c>
      <c r="G44" s="265">
        <v>1716.6</v>
      </c>
      <c r="H44" s="265">
        <v>1666.7</v>
      </c>
      <c r="I44" s="276">
        <v>2123.1</v>
      </c>
      <c r="J44" s="265">
        <v>3287.4</v>
      </c>
      <c r="K44" s="276">
        <v>643.4</v>
      </c>
      <c r="L44" s="265">
        <v>1139.3</v>
      </c>
      <c r="M44" s="264">
        <v>1309.8</v>
      </c>
      <c r="N44" s="264">
        <v>916.6</v>
      </c>
      <c r="O44" s="264">
        <v>741.7</v>
      </c>
      <c r="P44" s="264">
        <v>553.3</v>
      </c>
      <c r="Q44" s="264">
        <v>639.6</v>
      </c>
      <c r="R44" s="264">
        <v>584.1</v>
      </c>
      <c r="S44" s="264">
        <v>799.7</v>
      </c>
      <c r="T44" s="264"/>
      <c r="U44" s="264">
        <v>599.4</v>
      </c>
      <c r="V44" s="264">
        <v>639.6</v>
      </c>
      <c r="W44" s="264">
        <v>630.5</v>
      </c>
      <c r="X44" s="20"/>
    </row>
    <row r="45" ht="14.25" spans="1:24">
      <c r="A45" s="263">
        <v>20.5</v>
      </c>
      <c r="B45" s="264">
        <v>1331.3</v>
      </c>
      <c r="C45" s="264">
        <v>1368</v>
      </c>
      <c r="D45" s="264">
        <v>815.5</v>
      </c>
      <c r="E45" s="264">
        <v>1790.3</v>
      </c>
      <c r="F45" s="264">
        <v>1138.2</v>
      </c>
      <c r="G45" s="265">
        <v>1752</v>
      </c>
      <c r="H45" s="265">
        <v>1698.1</v>
      </c>
      <c r="I45" s="276">
        <v>2170</v>
      </c>
      <c r="J45" s="265">
        <v>3349.9</v>
      </c>
      <c r="K45" s="276">
        <v>658.6</v>
      </c>
      <c r="L45" s="265">
        <v>1163.5</v>
      </c>
      <c r="M45" s="264">
        <v>1343</v>
      </c>
      <c r="N45" s="264">
        <v>936.7</v>
      </c>
      <c r="O45" s="264">
        <v>759.1</v>
      </c>
      <c r="P45" s="264">
        <v>567.1</v>
      </c>
      <c r="Q45" s="264">
        <v>655</v>
      </c>
      <c r="R45" s="264">
        <v>598.4</v>
      </c>
      <c r="S45" s="264">
        <v>817.9</v>
      </c>
      <c r="T45" s="264"/>
      <c r="U45" s="264">
        <v>614</v>
      </c>
      <c r="V45" s="264">
        <v>655</v>
      </c>
      <c r="W45" s="264">
        <v>645.6</v>
      </c>
      <c r="X45" s="20"/>
    </row>
    <row r="46" ht="25.5" spans="1:23">
      <c r="A46" s="266" t="s">
        <v>1454</v>
      </c>
      <c r="B46" s="259" t="s">
        <v>1432</v>
      </c>
      <c r="C46" s="259" t="s">
        <v>1433</v>
      </c>
      <c r="D46" s="260" t="s">
        <v>1434</v>
      </c>
      <c r="E46" s="260" t="s">
        <v>1435</v>
      </c>
      <c r="F46" s="260" t="s">
        <v>1436</v>
      </c>
      <c r="G46" s="260" t="s">
        <v>1437</v>
      </c>
      <c r="H46" s="260" t="s">
        <v>1475</v>
      </c>
      <c r="I46" s="260" t="s">
        <v>1439</v>
      </c>
      <c r="J46" s="274" t="s">
        <v>1440</v>
      </c>
      <c r="K46" s="275" t="s">
        <v>1441</v>
      </c>
      <c r="L46" s="275" t="s">
        <v>1442</v>
      </c>
      <c r="M46" s="275" t="s">
        <v>1443</v>
      </c>
      <c r="N46" s="260" t="s">
        <v>1444</v>
      </c>
      <c r="O46" s="260" t="s">
        <v>1445</v>
      </c>
      <c r="P46" s="260" t="s">
        <v>1446</v>
      </c>
      <c r="Q46" s="260" t="s">
        <v>1447</v>
      </c>
      <c r="R46" s="260" t="s">
        <v>1448</v>
      </c>
      <c r="S46" s="260" t="s">
        <v>1449</v>
      </c>
      <c r="T46" s="274" t="s">
        <v>1450</v>
      </c>
      <c r="U46" s="275" t="s">
        <v>1451</v>
      </c>
      <c r="V46" s="275" t="s">
        <v>1452</v>
      </c>
      <c r="W46" s="280" t="s">
        <v>1453</v>
      </c>
    </row>
    <row r="47" ht="14.25" spans="1:23">
      <c r="A47" s="269" t="s">
        <v>1476</v>
      </c>
      <c r="B47" s="270">
        <v>64.5</v>
      </c>
      <c r="C47" s="270">
        <v>65.9</v>
      </c>
      <c r="D47" s="270">
        <v>32.7</v>
      </c>
      <c r="E47" s="270">
        <v>86.8</v>
      </c>
      <c r="F47" s="270">
        <v>53.8</v>
      </c>
      <c r="G47" s="270">
        <v>78.5</v>
      </c>
      <c r="H47" s="270">
        <v>78.5</v>
      </c>
      <c r="I47" s="278">
        <v>104.4</v>
      </c>
      <c r="J47" s="270">
        <v>165</v>
      </c>
      <c r="K47" s="270">
        <v>33.6</v>
      </c>
      <c r="L47" s="270">
        <v>57.1</v>
      </c>
      <c r="M47" s="270">
        <v>64.8</v>
      </c>
      <c r="N47" s="270">
        <v>39</v>
      </c>
      <c r="O47" s="279">
        <v>33.2</v>
      </c>
      <c r="P47" s="279">
        <v>28.8</v>
      </c>
      <c r="Q47" s="279">
        <v>31.7</v>
      </c>
      <c r="R47" s="279">
        <v>25.9</v>
      </c>
      <c r="S47" s="279">
        <v>36</v>
      </c>
      <c r="T47" s="279"/>
      <c r="U47" s="279">
        <v>26.2</v>
      </c>
      <c r="V47" s="279">
        <v>34.7</v>
      </c>
      <c r="W47" s="279">
        <v>27.8</v>
      </c>
    </row>
    <row r="48" ht="14.25" spans="1:23">
      <c r="A48" s="271" t="s">
        <v>1477</v>
      </c>
      <c r="B48" s="270">
        <v>65.1</v>
      </c>
      <c r="C48" s="270">
        <v>66.5</v>
      </c>
      <c r="D48" s="270">
        <v>32.2</v>
      </c>
      <c r="E48" s="270">
        <v>75.8</v>
      </c>
      <c r="F48" s="270">
        <v>52</v>
      </c>
      <c r="G48" s="270">
        <v>78</v>
      </c>
      <c r="H48" s="270">
        <v>78</v>
      </c>
      <c r="I48" s="278">
        <v>104</v>
      </c>
      <c r="J48" s="270">
        <v>139.7</v>
      </c>
      <c r="K48" s="270">
        <v>34.4</v>
      </c>
      <c r="L48" s="270">
        <v>52.9</v>
      </c>
      <c r="M48" s="270">
        <v>65.7</v>
      </c>
      <c r="N48" s="270">
        <v>37.1</v>
      </c>
      <c r="O48" s="279">
        <v>33.9</v>
      </c>
      <c r="P48" s="279">
        <v>28.8</v>
      </c>
      <c r="Q48" s="279">
        <v>30.7</v>
      </c>
      <c r="R48" s="279">
        <v>26.1</v>
      </c>
      <c r="S48" s="279">
        <v>35.2</v>
      </c>
      <c r="T48" s="279"/>
      <c r="U48" s="279">
        <v>26.3</v>
      </c>
      <c r="V48" s="279">
        <v>30.7</v>
      </c>
      <c r="W48" s="279">
        <v>27.9</v>
      </c>
    </row>
    <row r="49" ht="14.25" spans="1:23">
      <c r="A49" s="271" t="s">
        <v>1478</v>
      </c>
      <c r="B49" s="270">
        <v>65.1</v>
      </c>
      <c r="C49" s="270">
        <v>66.5</v>
      </c>
      <c r="D49" s="270">
        <v>31.7</v>
      </c>
      <c r="E49" s="270">
        <v>75.8</v>
      </c>
      <c r="F49" s="270">
        <v>51</v>
      </c>
      <c r="G49" s="270">
        <v>77.5</v>
      </c>
      <c r="H49" s="270">
        <v>77.5</v>
      </c>
      <c r="I49" s="278">
        <v>103.6</v>
      </c>
      <c r="J49" s="270">
        <v>133.6</v>
      </c>
      <c r="K49" s="270">
        <v>30.2</v>
      </c>
      <c r="L49" s="270">
        <v>53.6</v>
      </c>
      <c r="M49" s="270">
        <v>65.6</v>
      </c>
      <c r="N49" s="270">
        <v>36.7</v>
      </c>
      <c r="O49" s="279">
        <v>33.7</v>
      </c>
      <c r="P49" s="279">
        <v>28.6</v>
      </c>
      <c r="Q49" s="279">
        <v>27.1</v>
      </c>
      <c r="R49" s="279">
        <v>26.1</v>
      </c>
      <c r="S49" s="279">
        <v>33.6</v>
      </c>
      <c r="T49" s="279"/>
      <c r="U49" s="279">
        <v>26.3</v>
      </c>
      <c r="V49" s="279">
        <v>28.6</v>
      </c>
      <c r="W49" s="279">
        <v>27.9</v>
      </c>
    </row>
    <row r="50" ht="14.25" spans="1:23">
      <c r="A50" s="271" t="s">
        <v>1423</v>
      </c>
      <c r="B50" s="270">
        <v>73.7</v>
      </c>
      <c r="C50" s="270">
        <v>75.2</v>
      </c>
      <c r="D50" s="270">
        <v>31</v>
      </c>
      <c r="E50" s="270">
        <v>75.8</v>
      </c>
      <c r="F50" s="270">
        <v>50.9</v>
      </c>
      <c r="G50" s="270">
        <v>77.1</v>
      </c>
      <c r="H50" s="270">
        <v>77</v>
      </c>
      <c r="I50" s="278">
        <v>102.2</v>
      </c>
      <c r="J50" s="270">
        <v>129.7</v>
      </c>
      <c r="K50" s="270">
        <v>27.9</v>
      </c>
      <c r="L50" s="270">
        <v>65.1</v>
      </c>
      <c r="M50" s="270">
        <v>75.5</v>
      </c>
      <c r="N50" s="270">
        <v>35.1</v>
      </c>
      <c r="O50" s="279">
        <v>31.2</v>
      </c>
      <c r="P50" s="279">
        <v>25.8</v>
      </c>
      <c r="Q50" s="279">
        <v>25.8</v>
      </c>
      <c r="R50" s="279">
        <v>31.8</v>
      </c>
      <c r="S50" s="279">
        <v>33.7</v>
      </c>
      <c r="T50" s="279"/>
      <c r="U50" s="279">
        <v>32</v>
      </c>
      <c r="V50" s="279">
        <v>25.8</v>
      </c>
      <c r="W50" s="279">
        <v>33.4</v>
      </c>
    </row>
    <row r="51" ht="14.25" spans="1:23">
      <c r="A51" s="271" t="s">
        <v>1424</v>
      </c>
      <c r="B51" s="272">
        <v>71.3</v>
      </c>
      <c r="C51" s="272">
        <v>72.5</v>
      </c>
      <c r="D51" s="270">
        <v>30</v>
      </c>
      <c r="E51" s="270">
        <v>75.8</v>
      </c>
      <c r="F51" s="270">
        <v>50.8</v>
      </c>
      <c r="G51" s="270">
        <v>75.8</v>
      </c>
      <c r="H51" s="270">
        <v>75.8</v>
      </c>
      <c r="I51" s="278">
        <v>100</v>
      </c>
      <c r="J51" s="270">
        <v>126.5</v>
      </c>
      <c r="K51" s="270">
        <v>27.2</v>
      </c>
      <c r="L51" s="270">
        <v>57.2</v>
      </c>
      <c r="M51" s="272">
        <v>73.9</v>
      </c>
      <c r="N51" s="272">
        <v>33.6</v>
      </c>
      <c r="O51" s="279">
        <v>30</v>
      </c>
      <c r="P51" s="279">
        <v>25.8</v>
      </c>
      <c r="Q51" s="279">
        <v>25.8</v>
      </c>
      <c r="R51" s="279">
        <v>30.6</v>
      </c>
      <c r="S51" s="279">
        <v>33.6</v>
      </c>
      <c r="T51" s="279"/>
      <c r="U51" s="279">
        <v>30.4</v>
      </c>
      <c r="V51" s="279">
        <v>25.8</v>
      </c>
      <c r="W51" s="279">
        <v>31.1</v>
      </c>
    </row>
    <row r="52" ht="14.25" spans="1:23">
      <c r="A52" s="271" t="s">
        <v>1425</v>
      </c>
      <c r="B52" s="272">
        <v>70.1</v>
      </c>
      <c r="C52" s="272">
        <v>70.9</v>
      </c>
      <c r="D52" s="270">
        <v>28.1</v>
      </c>
      <c r="E52" s="270">
        <v>75.3</v>
      </c>
      <c r="F52" s="270">
        <v>48.7</v>
      </c>
      <c r="G52" s="270">
        <v>74.5</v>
      </c>
      <c r="H52" s="270">
        <v>74.5</v>
      </c>
      <c r="I52" s="278">
        <v>98.2</v>
      </c>
      <c r="J52" s="270">
        <v>123.8</v>
      </c>
      <c r="K52" s="270">
        <v>26.9</v>
      </c>
      <c r="L52" s="270">
        <v>55.1</v>
      </c>
      <c r="M52" s="272">
        <v>72.3</v>
      </c>
      <c r="N52" s="272">
        <v>33.3</v>
      </c>
      <c r="O52" s="279">
        <v>28.1</v>
      </c>
      <c r="P52" s="279">
        <v>25.8</v>
      </c>
      <c r="Q52" s="279">
        <v>25.8</v>
      </c>
      <c r="R52" s="279">
        <v>29.7</v>
      </c>
      <c r="S52" s="279">
        <v>32</v>
      </c>
      <c r="T52" s="279"/>
      <c r="U52" s="279">
        <v>28.3</v>
      </c>
      <c r="V52" s="279">
        <v>25.8</v>
      </c>
      <c r="W52" s="279">
        <v>28.9</v>
      </c>
    </row>
    <row r="53" ht="41" customHeight="1" spans="1:23">
      <c r="A53" s="273" t="s">
        <v>1479</v>
      </c>
      <c r="B53" s="272">
        <v>69.5</v>
      </c>
      <c r="C53" s="272">
        <v>70.8</v>
      </c>
      <c r="D53" s="270">
        <v>27.5</v>
      </c>
      <c r="E53" s="270">
        <v>74.8</v>
      </c>
      <c r="F53" s="270">
        <v>48.7</v>
      </c>
      <c r="G53" s="270">
        <v>74.2</v>
      </c>
      <c r="H53" s="270">
        <v>74.2</v>
      </c>
      <c r="I53" s="278">
        <v>97.8</v>
      </c>
      <c r="J53" s="270">
        <v>122.9</v>
      </c>
      <c r="K53" s="270">
        <v>26.4</v>
      </c>
      <c r="L53" s="270">
        <v>54.5</v>
      </c>
      <c r="M53" s="272">
        <v>72.1</v>
      </c>
      <c r="N53" s="272">
        <v>32.6</v>
      </c>
      <c r="O53" s="279">
        <v>25</v>
      </c>
      <c r="P53" s="279">
        <v>25.8</v>
      </c>
      <c r="Q53" s="279">
        <v>25.8</v>
      </c>
      <c r="R53" s="279">
        <v>29</v>
      </c>
      <c r="S53" s="279">
        <v>31.9</v>
      </c>
      <c r="T53" s="279"/>
      <c r="U53" s="279">
        <v>27.7</v>
      </c>
      <c r="V53" s="279">
        <v>25.8</v>
      </c>
      <c r="W53" s="279">
        <v>28.3</v>
      </c>
    </row>
    <row r="54" ht="16.5" spans="1:23">
      <c r="A54" s="390"/>
      <c r="B54" s="390"/>
      <c r="C54" s="390"/>
      <c r="D54" s="390"/>
      <c r="E54" s="390"/>
      <c r="F54" s="390"/>
      <c r="G54" s="390"/>
      <c r="H54" s="390"/>
      <c r="I54" s="390"/>
      <c r="J54" s="390"/>
      <c r="K54" s="390"/>
      <c r="L54" s="390"/>
      <c r="M54" s="390"/>
      <c r="N54" s="390"/>
      <c r="O54" s="390"/>
      <c r="P54" s="390"/>
      <c r="Q54" s="390"/>
      <c r="R54" s="390"/>
      <c r="S54" s="390"/>
      <c r="T54" s="390"/>
      <c r="U54" s="390"/>
      <c r="V54" s="390"/>
      <c r="W54" s="392"/>
    </row>
  </sheetData>
  <mergeCells count="3">
    <mergeCell ref="A1:W1"/>
    <mergeCell ref="A2:W2"/>
    <mergeCell ref="A54:V54"/>
  </mergeCells>
  <hyperlinks>
    <hyperlink ref="X1" location="目录!A1" display="目录"/>
    <hyperlink ref="X2" location="F1分区!A1" display="分区表"/>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4"/>
  <sheetViews>
    <sheetView zoomScale="85" zoomScaleNormal="85" workbookViewId="0">
      <selection activeCell="G1" sqref="G1"/>
    </sheetView>
  </sheetViews>
  <sheetFormatPr defaultColWidth="9" defaultRowHeight="13.5" outlineLevelCol="7"/>
  <cols>
    <col min="1" max="6" width="25.3333333333333" customWidth="1"/>
  </cols>
  <sheetData>
    <row r="1" ht="51" spans="1:8">
      <c r="A1" s="246" t="s">
        <v>1480</v>
      </c>
      <c r="B1" s="246"/>
      <c r="C1" s="246"/>
      <c r="D1" s="246"/>
      <c r="E1" s="246"/>
      <c r="F1" s="246"/>
      <c r="G1" s="26" t="s">
        <v>667</v>
      </c>
      <c r="H1" s="385"/>
    </row>
    <row r="2" ht="25.5" spans="1:7">
      <c r="A2" s="247" t="s">
        <v>1481</v>
      </c>
      <c r="B2" s="247"/>
      <c r="C2" s="247"/>
      <c r="D2" s="247" t="s">
        <v>1461</v>
      </c>
      <c r="E2" s="247"/>
      <c r="F2" s="247"/>
      <c r="G2" s="386" t="s">
        <v>1482</v>
      </c>
    </row>
    <row r="3" ht="14.25" spans="1:6">
      <c r="A3" s="248" t="s">
        <v>1483</v>
      </c>
      <c r="B3" s="248" t="s">
        <v>1484</v>
      </c>
      <c r="C3" s="248"/>
      <c r="D3" s="248" t="s">
        <v>429</v>
      </c>
      <c r="E3" s="248" t="s">
        <v>955</v>
      </c>
      <c r="F3" s="248" t="s">
        <v>956</v>
      </c>
    </row>
    <row r="4" ht="14.25" spans="1:7">
      <c r="A4" s="248" t="s">
        <v>1485</v>
      </c>
      <c r="B4" s="248" t="s">
        <v>1486</v>
      </c>
      <c r="C4" s="248"/>
      <c r="D4" s="248" t="s">
        <v>427</v>
      </c>
      <c r="E4" s="248" t="s">
        <v>953</v>
      </c>
      <c r="F4" s="248" t="s">
        <v>954</v>
      </c>
      <c r="G4" s="385"/>
    </row>
    <row r="5" ht="14.25" spans="1:6">
      <c r="A5" s="248" t="s">
        <v>1487</v>
      </c>
      <c r="B5" s="248" t="s">
        <v>1488</v>
      </c>
      <c r="C5" s="248"/>
      <c r="D5" s="248" t="s">
        <v>428</v>
      </c>
      <c r="E5" s="248" t="s">
        <v>1055</v>
      </c>
      <c r="F5" s="248" t="s">
        <v>1056</v>
      </c>
    </row>
    <row r="6" ht="14.25" spans="1:6">
      <c r="A6" s="248" t="s">
        <v>1489</v>
      </c>
      <c r="B6" s="248" t="s">
        <v>1490</v>
      </c>
      <c r="C6" s="248"/>
      <c r="D6" s="248" t="s">
        <v>1155</v>
      </c>
      <c r="E6" s="248" t="s">
        <v>1156</v>
      </c>
      <c r="F6" s="248" t="s">
        <v>1157</v>
      </c>
    </row>
    <row r="7" ht="14.25" spans="1:6">
      <c r="A7" s="248" t="s">
        <v>1491</v>
      </c>
      <c r="B7" s="248" t="s">
        <v>1492</v>
      </c>
      <c r="C7" s="248"/>
      <c r="D7" s="248" t="s">
        <v>995</v>
      </c>
      <c r="E7" s="248" t="s">
        <v>996</v>
      </c>
      <c r="F7" s="248" t="s">
        <v>997</v>
      </c>
    </row>
    <row r="8" ht="14.25" spans="1:6">
      <c r="A8" s="248" t="s">
        <v>1493</v>
      </c>
      <c r="B8" s="248" t="s">
        <v>1494</v>
      </c>
      <c r="C8" s="248"/>
      <c r="D8" s="248" t="s">
        <v>433</v>
      </c>
      <c r="E8" s="248" t="s">
        <v>957</v>
      </c>
      <c r="F8" s="248" t="s">
        <v>958</v>
      </c>
    </row>
    <row r="9" ht="14.25" spans="1:6">
      <c r="A9" s="248" t="s">
        <v>1495</v>
      </c>
      <c r="B9" s="248" t="s">
        <v>1496</v>
      </c>
      <c r="C9" s="248"/>
      <c r="D9" s="248" t="s">
        <v>443</v>
      </c>
      <c r="E9" s="248" t="s">
        <v>1497</v>
      </c>
      <c r="F9" s="248" t="s">
        <v>960</v>
      </c>
    </row>
    <row r="10" ht="14.25" spans="1:6">
      <c r="A10" s="248" t="s">
        <v>1498</v>
      </c>
      <c r="B10" s="248" t="s">
        <v>1499</v>
      </c>
      <c r="C10" s="248"/>
      <c r="D10" s="248" t="s">
        <v>1057</v>
      </c>
      <c r="E10" s="248" t="s">
        <v>1058</v>
      </c>
      <c r="F10" s="248" t="s">
        <v>1059</v>
      </c>
    </row>
    <row r="11" ht="14.25" spans="1:6">
      <c r="A11" s="247" t="s">
        <v>1500</v>
      </c>
      <c r="B11" s="247"/>
      <c r="C11" s="247"/>
      <c r="D11" s="248" t="s">
        <v>781</v>
      </c>
      <c r="E11" s="248" t="s">
        <v>782</v>
      </c>
      <c r="F11" s="248" t="s">
        <v>783</v>
      </c>
    </row>
    <row r="12" ht="14.25" spans="1:6">
      <c r="A12" s="248" t="s">
        <v>597</v>
      </c>
      <c r="B12" s="248" t="s">
        <v>1238</v>
      </c>
      <c r="C12" s="248" t="s">
        <v>1239</v>
      </c>
      <c r="D12" s="248" t="s">
        <v>1501</v>
      </c>
      <c r="E12" s="248" t="s">
        <v>1502</v>
      </c>
      <c r="F12" s="248" t="s">
        <v>963</v>
      </c>
    </row>
    <row r="13" ht="14.25" spans="1:6">
      <c r="A13" s="248" t="s">
        <v>595</v>
      </c>
      <c r="B13" s="248" t="s">
        <v>1503</v>
      </c>
      <c r="C13" s="248" t="s">
        <v>1504</v>
      </c>
      <c r="D13" s="248" t="s">
        <v>1060</v>
      </c>
      <c r="E13" s="248" t="s">
        <v>1061</v>
      </c>
      <c r="F13" s="248" t="s">
        <v>1062</v>
      </c>
    </row>
    <row r="14" ht="14.25" spans="1:6">
      <c r="A14" s="247" t="s">
        <v>1455</v>
      </c>
      <c r="B14" s="247"/>
      <c r="C14" s="247"/>
      <c r="D14" s="248" t="s">
        <v>1166</v>
      </c>
      <c r="E14" s="248" t="s">
        <v>1167</v>
      </c>
      <c r="F14" s="248" t="s">
        <v>1168</v>
      </c>
    </row>
    <row r="15" ht="14.25" spans="1:6">
      <c r="A15" s="248" t="s">
        <v>670</v>
      </c>
      <c r="B15" s="248" t="s">
        <v>1505</v>
      </c>
      <c r="C15" s="248" t="s">
        <v>734</v>
      </c>
      <c r="D15" s="248" t="s">
        <v>1063</v>
      </c>
      <c r="E15" s="248" t="s">
        <v>1064</v>
      </c>
      <c r="F15" s="248" t="s">
        <v>1065</v>
      </c>
    </row>
    <row r="16" ht="14.25" spans="1:6">
      <c r="A16" s="247" t="s">
        <v>1456</v>
      </c>
      <c r="B16" s="247"/>
      <c r="C16" s="247"/>
      <c r="D16" s="248" t="s">
        <v>1090</v>
      </c>
      <c r="E16" s="248" t="s">
        <v>1091</v>
      </c>
      <c r="F16" s="248" t="s">
        <v>1092</v>
      </c>
    </row>
    <row r="17" ht="14.25" spans="1:6">
      <c r="A17" s="248" t="s">
        <v>586</v>
      </c>
      <c r="B17" s="248" t="s">
        <v>750</v>
      </c>
      <c r="C17" s="248" t="s">
        <v>751</v>
      </c>
      <c r="D17" s="248" t="s">
        <v>1071</v>
      </c>
      <c r="E17" s="248" t="s">
        <v>1072</v>
      </c>
      <c r="F17" s="248" t="s">
        <v>1073</v>
      </c>
    </row>
    <row r="18" ht="14.25" spans="1:6">
      <c r="A18" s="247" t="s">
        <v>1457</v>
      </c>
      <c r="B18" s="247"/>
      <c r="C18" s="247"/>
      <c r="D18" s="248" t="s">
        <v>1151</v>
      </c>
      <c r="E18" s="248" t="s">
        <v>1152</v>
      </c>
      <c r="F18" s="248" t="s">
        <v>1153</v>
      </c>
    </row>
    <row r="19" ht="14.25" spans="1:6">
      <c r="A19" s="249" t="s">
        <v>1506</v>
      </c>
      <c r="B19" s="249" t="s">
        <v>769</v>
      </c>
      <c r="C19" s="249" t="s">
        <v>770</v>
      </c>
      <c r="D19" s="248" t="s">
        <v>467</v>
      </c>
      <c r="E19" s="248" t="s">
        <v>1507</v>
      </c>
      <c r="F19" s="248" t="s">
        <v>1077</v>
      </c>
    </row>
    <row r="20" ht="14.25" spans="1:6">
      <c r="A20" s="248" t="s">
        <v>585</v>
      </c>
      <c r="B20" s="248" t="s">
        <v>1508</v>
      </c>
      <c r="C20" s="248" t="s">
        <v>772</v>
      </c>
      <c r="D20" s="248" t="s">
        <v>492</v>
      </c>
      <c r="E20" s="248" t="s">
        <v>1509</v>
      </c>
      <c r="F20" s="248" t="s">
        <v>1161</v>
      </c>
    </row>
    <row r="21" ht="14.25" spans="1:6">
      <c r="A21" s="248" t="s">
        <v>1279</v>
      </c>
      <c r="B21" s="248" t="s">
        <v>1280</v>
      </c>
      <c r="C21" s="248" t="s">
        <v>1281</v>
      </c>
      <c r="D21" s="248" t="s">
        <v>468</v>
      </c>
      <c r="E21" s="248" t="s">
        <v>1158</v>
      </c>
      <c r="F21" s="248" t="s">
        <v>1159</v>
      </c>
    </row>
    <row r="22" ht="14.25" spans="1:6">
      <c r="A22" s="247" t="s">
        <v>1458</v>
      </c>
      <c r="B22" s="247"/>
      <c r="C22" s="247"/>
      <c r="D22" s="248" t="s">
        <v>480</v>
      </c>
      <c r="E22" s="248" t="s">
        <v>1078</v>
      </c>
      <c r="F22" s="248" t="s">
        <v>1079</v>
      </c>
    </row>
    <row r="23" ht="14.25" spans="1:6">
      <c r="A23" s="248" t="s">
        <v>606</v>
      </c>
      <c r="B23" s="248" t="s">
        <v>905</v>
      </c>
      <c r="C23" s="248" t="s">
        <v>906</v>
      </c>
      <c r="D23" s="248" t="s">
        <v>461</v>
      </c>
      <c r="E23" s="248" t="s">
        <v>1043</v>
      </c>
      <c r="F23" s="248" t="s">
        <v>1044</v>
      </c>
    </row>
    <row r="24" ht="14.25" spans="1:6">
      <c r="A24" s="248" t="s">
        <v>979</v>
      </c>
      <c r="B24" s="248" t="s">
        <v>980</v>
      </c>
      <c r="C24" s="248" t="s">
        <v>981</v>
      </c>
      <c r="D24" s="248" t="s">
        <v>1040</v>
      </c>
      <c r="E24" s="248" t="s">
        <v>1041</v>
      </c>
      <c r="F24" s="248" t="s">
        <v>1042</v>
      </c>
    </row>
    <row r="25" ht="14.25" spans="1:6">
      <c r="A25" s="248" t="s">
        <v>916</v>
      </c>
      <c r="B25" s="248" t="s">
        <v>917</v>
      </c>
      <c r="C25" s="248" t="s">
        <v>918</v>
      </c>
      <c r="D25" s="248" t="s">
        <v>486</v>
      </c>
      <c r="E25" s="248" t="s">
        <v>1085</v>
      </c>
      <c r="F25" s="248" t="s">
        <v>1086</v>
      </c>
    </row>
    <row r="26" ht="14.25" spans="1:6">
      <c r="A26" s="248" t="s">
        <v>1510</v>
      </c>
      <c r="B26" s="248" t="s">
        <v>1511</v>
      </c>
      <c r="C26" s="248" t="s">
        <v>930</v>
      </c>
      <c r="D26" s="248" t="s">
        <v>466</v>
      </c>
      <c r="E26" s="248" t="s">
        <v>1074</v>
      </c>
      <c r="F26" s="248" t="s">
        <v>1075</v>
      </c>
    </row>
    <row r="27" ht="14.25" spans="1:6">
      <c r="A27" s="248" t="s">
        <v>603</v>
      </c>
      <c r="B27" s="248" t="s">
        <v>903</v>
      </c>
      <c r="C27" s="248" t="s">
        <v>904</v>
      </c>
      <c r="D27" s="248" t="s">
        <v>969</v>
      </c>
      <c r="E27" s="248" t="s">
        <v>1512</v>
      </c>
      <c r="F27" s="248" t="s">
        <v>971</v>
      </c>
    </row>
    <row r="28" ht="14.25" spans="1:6">
      <c r="A28" s="249" t="s">
        <v>1513</v>
      </c>
      <c r="B28" s="249" t="s">
        <v>1514</v>
      </c>
      <c r="C28" s="249" t="s">
        <v>944</v>
      </c>
      <c r="D28" s="248" t="s">
        <v>1082</v>
      </c>
      <c r="E28" s="248" t="s">
        <v>1083</v>
      </c>
      <c r="F28" s="248" t="s">
        <v>1084</v>
      </c>
    </row>
    <row r="29" ht="14.25" spans="1:6">
      <c r="A29" s="248" t="s">
        <v>945</v>
      </c>
      <c r="B29" s="248" t="s">
        <v>946</v>
      </c>
      <c r="C29" s="248" t="s">
        <v>947</v>
      </c>
      <c r="D29" s="248" t="s">
        <v>639</v>
      </c>
      <c r="E29" s="248" t="s">
        <v>950</v>
      </c>
      <c r="F29" s="248" t="s">
        <v>951</v>
      </c>
    </row>
    <row r="30" ht="14.25" spans="1:6">
      <c r="A30" s="248" t="s">
        <v>934</v>
      </c>
      <c r="B30" s="248" t="s">
        <v>935</v>
      </c>
      <c r="C30" s="248" t="s">
        <v>936</v>
      </c>
      <c r="D30" s="248" t="s">
        <v>482</v>
      </c>
      <c r="E30" s="248" t="s">
        <v>1515</v>
      </c>
      <c r="F30" s="248" t="s">
        <v>1170</v>
      </c>
    </row>
    <row r="31" ht="14.25" spans="1:6">
      <c r="A31" s="250" t="s">
        <v>940</v>
      </c>
      <c r="B31" s="250" t="s">
        <v>941</v>
      </c>
      <c r="C31" s="250" t="s">
        <v>942</v>
      </c>
      <c r="D31" s="248" t="s">
        <v>1516</v>
      </c>
      <c r="E31" s="248" t="s">
        <v>1032</v>
      </c>
      <c r="F31" s="248" t="s">
        <v>1033</v>
      </c>
    </row>
    <row r="32" ht="14.25" spans="1:6">
      <c r="A32" s="250" t="s">
        <v>567</v>
      </c>
      <c r="B32" s="250" t="s">
        <v>1034</v>
      </c>
      <c r="C32" s="250" t="s">
        <v>1035</v>
      </c>
      <c r="D32" s="248" t="s">
        <v>1045</v>
      </c>
      <c r="E32" s="248" t="s">
        <v>1046</v>
      </c>
      <c r="F32" s="248" t="s">
        <v>1047</v>
      </c>
    </row>
    <row r="33" ht="14.25" spans="1:6">
      <c r="A33" s="248" t="s">
        <v>907</v>
      </c>
      <c r="B33" s="248" t="s">
        <v>908</v>
      </c>
      <c r="C33" s="248" t="s">
        <v>909</v>
      </c>
      <c r="D33" s="248" t="s">
        <v>481</v>
      </c>
      <c r="E33" s="248" t="s">
        <v>976</v>
      </c>
      <c r="F33" s="248" t="s">
        <v>306</v>
      </c>
    </row>
    <row r="34" ht="14.25" spans="1:6">
      <c r="A34" s="248" t="s">
        <v>910</v>
      </c>
      <c r="B34" s="248" t="s">
        <v>911</v>
      </c>
      <c r="C34" s="248" t="s">
        <v>912</v>
      </c>
      <c r="D34" s="248" t="s">
        <v>1096</v>
      </c>
      <c r="E34" s="248" t="s">
        <v>1097</v>
      </c>
      <c r="F34" s="248" t="s">
        <v>1098</v>
      </c>
    </row>
    <row r="35" ht="14.25" spans="1:6">
      <c r="A35" s="248" t="s">
        <v>913</v>
      </c>
      <c r="B35" s="248" t="s">
        <v>914</v>
      </c>
      <c r="C35" s="248" t="s">
        <v>915</v>
      </c>
      <c r="D35" s="248" t="s">
        <v>498</v>
      </c>
      <c r="E35" s="248" t="s">
        <v>1171</v>
      </c>
      <c r="F35" s="248" t="s">
        <v>1172</v>
      </c>
    </row>
    <row r="36" ht="14.25" spans="1:6">
      <c r="A36" s="248" t="s">
        <v>520</v>
      </c>
      <c r="B36" s="248" t="s">
        <v>1288</v>
      </c>
      <c r="C36" s="248" t="s">
        <v>1289</v>
      </c>
      <c r="D36" s="248" t="s">
        <v>1517</v>
      </c>
      <c r="E36" s="248" t="s">
        <v>1518</v>
      </c>
      <c r="F36" s="248" t="s">
        <v>1519</v>
      </c>
    </row>
    <row r="37" ht="14.25" spans="1:6">
      <c r="A37" s="248" t="s">
        <v>925</v>
      </c>
      <c r="B37" s="248" t="s">
        <v>926</v>
      </c>
      <c r="C37" s="248" t="s">
        <v>927</v>
      </c>
      <c r="D37" s="248" t="s">
        <v>1520</v>
      </c>
      <c r="E37" s="248" t="s">
        <v>1521</v>
      </c>
      <c r="F37" s="248" t="s">
        <v>984</v>
      </c>
    </row>
    <row r="38" ht="14.25" spans="1:6">
      <c r="A38" s="248" t="s">
        <v>931</v>
      </c>
      <c r="B38" s="248" t="s">
        <v>932</v>
      </c>
      <c r="C38" s="248" t="s">
        <v>933</v>
      </c>
      <c r="D38" s="248" t="s">
        <v>1104</v>
      </c>
      <c r="E38" s="248" t="s">
        <v>1105</v>
      </c>
      <c r="F38" s="248" t="s">
        <v>1106</v>
      </c>
    </row>
    <row r="39" ht="14.25" spans="1:6">
      <c r="A39" s="251" t="s">
        <v>1522</v>
      </c>
      <c r="B39" s="251" t="s">
        <v>965</v>
      </c>
      <c r="C39" s="251" t="s">
        <v>966</v>
      </c>
      <c r="D39" s="248" t="s">
        <v>1107</v>
      </c>
      <c r="E39" s="248" t="s">
        <v>1108</v>
      </c>
      <c r="F39" s="248" t="s">
        <v>1109</v>
      </c>
    </row>
    <row r="40" ht="14.25" spans="1:6">
      <c r="A40" s="248" t="s">
        <v>522</v>
      </c>
      <c r="B40" s="248" t="s">
        <v>1523</v>
      </c>
      <c r="C40" s="248" t="s">
        <v>989</v>
      </c>
      <c r="D40" s="248" t="s">
        <v>797</v>
      </c>
      <c r="E40" s="248" t="s">
        <v>1524</v>
      </c>
      <c r="F40" s="248" t="s">
        <v>799</v>
      </c>
    </row>
    <row r="41" ht="14.25" spans="1:6">
      <c r="A41" s="248" t="s">
        <v>1525</v>
      </c>
      <c r="B41" s="248" t="s">
        <v>1526</v>
      </c>
      <c r="C41" s="248" t="s">
        <v>921</v>
      </c>
      <c r="D41" s="248" t="s">
        <v>1173</v>
      </c>
      <c r="E41" s="248" t="s">
        <v>1174</v>
      </c>
      <c r="F41" s="248" t="s">
        <v>1175</v>
      </c>
    </row>
    <row r="42" ht="14.25" spans="1:6">
      <c r="A42" s="248" t="s">
        <v>631</v>
      </c>
      <c r="B42" s="248" t="s">
        <v>922</v>
      </c>
      <c r="C42" s="248" t="s">
        <v>923</v>
      </c>
      <c r="D42" s="248" t="s">
        <v>1116</v>
      </c>
      <c r="E42" s="248" t="s">
        <v>1117</v>
      </c>
      <c r="F42" s="248" t="s">
        <v>1118</v>
      </c>
    </row>
    <row r="43" ht="14.25" spans="1:6">
      <c r="A43" s="248" t="s">
        <v>1310</v>
      </c>
      <c r="B43" s="248" t="s">
        <v>1527</v>
      </c>
      <c r="C43" s="248" t="s">
        <v>1312</v>
      </c>
      <c r="D43" s="248" t="s">
        <v>1113</v>
      </c>
      <c r="E43" s="248" t="s">
        <v>1114</v>
      </c>
      <c r="F43" s="248" t="s">
        <v>1115</v>
      </c>
    </row>
    <row r="44" ht="14.25" spans="1:6">
      <c r="A44" s="248" t="s">
        <v>1014</v>
      </c>
      <c r="B44" s="248" t="s">
        <v>1015</v>
      </c>
      <c r="C44" s="248" t="s">
        <v>1016</v>
      </c>
      <c r="D44" s="248" t="s">
        <v>985</v>
      </c>
      <c r="E44" s="248" t="s">
        <v>1528</v>
      </c>
      <c r="F44" s="248" t="s">
        <v>987</v>
      </c>
    </row>
    <row r="45" ht="14.25" spans="1:6">
      <c r="A45" s="248" t="s">
        <v>990</v>
      </c>
      <c r="B45" s="248" t="s">
        <v>991</v>
      </c>
      <c r="C45" s="248" t="s">
        <v>992</v>
      </c>
      <c r="D45" s="248" t="s">
        <v>478</v>
      </c>
      <c r="E45" s="248" t="s">
        <v>1529</v>
      </c>
      <c r="F45" s="248" t="s">
        <v>975</v>
      </c>
    </row>
    <row r="46" ht="14.25" spans="1:6">
      <c r="A46" s="247" t="s">
        <v>1459</v>
      </c>
      <c r="B46" s="247"/>
      <c r="C46" s="247"/>
      <c r="D46" s="248" t="s">
        <v>513</v>
      </c>
      <c r="E46" s="248" t="s">
        <v>1119</v>
      </c>
      <c r="F46" s="248" t="s">
        <v>1120</v>
      </c>
    </row>
    <row r="47" ht="14.25" spans="1:6">
      <c r="A47" s="248" t="s">
        <v>570</v>
      </c>
      <c r="B47" s="248" t="s">
        <v>1002</v>
      </c>
      <c r="C47" s="248" t="s">
        <v>1003</v>
      </c>
      <c r="D47" s="248" t="s">
        <v>1121</v>
      </c>
      <c r="E47" s="248" t="s">
        <v>1122</v>
      </c>
      <c r="F47" s="248" t="s">
        <v>1123</v>
      </c>
    </row>
    <row r="48" ht="14.25" spans="1:6">
      <c r="A48" s="248" t="s">
        <v>800</v>
      </c>
      <c r="B48" s="248" t="s">
        <v>801</v>
      </c>
      <c r="C48" s="248" t="s">
        <v>802</v>
      </c>
      <c r="D48" s="248" t="s">
        <v>1124</v>
      </c>
      <c r="E48" s="248" t="s">
        <v>1125</v>
      </c>
      <c r="F48" s="248" t="s">
        <v>1126</v>
      </c>
    </row>
    <row r="49" ht="14.25" spans="1:6">
      <c r="A49" s="248" t="s">
        <v>434</v>
      </c>
      <c r="B49" s="248" t="s">
        <v>1037</v>
      </c>
      <c r="C49" s="248" t="s">
        <v>1038</v>
      </c>
      <c r="D49" s="248" t="s">
        <v>656</v>
      </c>
      <c r="E49" s="248" t="s">
        <v>809</v>
      </c>
      <c r="F49" s="248" t="s">
        <v>810</v>
      </c>
    </row>
    <row r="50" ht="14.25" spans="1:6">
      <c r="A50" s="248" t="s">
        <v>1010</v>
      </c>
      <c r="B50" s="248" t="s">
        <v>1011</v>
      </c>
      <c r="C50" s="248" t="s">
        <v>1012</v>
      </c>
      <c r="D50" s="248" t="s">
        <v>1176</v>
      </c>
      <c r="E50" s="248" t="s">
        <v>1177</v>
      </c>
      <c r="F50" s="248" t="s">
        <v>1178</v>
      </c>
    </row>
    <row r="51" ht="14.25" spans="1:6">
      <c r="A51" s="248" t="s">
        <v>1007</v>
      </c>
      <c r="B51" s="248" t="s">
        <v>1008</v>
      </c>
      <c r="C51" s="248" t="s">
        <v>1009</v>
      </c>
      <c r="D51" s="248" t="s">
        <v>519</v>
      </c>
      <c r="E51" s="248" t="s">
        <v>1127</v>
      </c>
      <c r="F51" s="248" t="s">
        <v>1128</v>
      </c>
    </row>
    <row r="52" ht="14.25" spans="1:6">
      <c r="A52" s="248" t="s">
        <v>1021</v>
      </c>
      <c r="B52" s="248" t="s">
        <v>1022</v>
      </c>
      <c r="C52" s="248" t="s">
        <v>1023</v>
      </c>
      <c r="D52" s="248" t="s">
        <v>1530</v>
      </c>
      <c r="E52" s="248" t="s">
        <v>1531</v>
      </c>
      <c r="F52" s="248" t="s">
        <v>1532</v>
      </c>
    </row>
    <row r="53" ht="14.25" spans="1:6">
      <c r="A53" s="248" t="s">
        <v>1018</v>
      </c>
      <c r="B53" s="248" t="s">
        <v>1019</v>
      </c>
      <c r="C53" s="248" t="s">
        <v>1020</v>
      </c>
      <c r="D53" s="248" t="s">
        <v>500</v>
      </c>
      <c r="E53" s="248" t="s">
        <v>1533</v>
      </c>
      <c r="F53" s="248" t="s">
        <v>1100</v>
      </c>
    </row>
    <row r="54" ht="14.25" spans="1:6">
      <c r="A54" s="250" t="s">
        <v>642</v>
      </c>
      <c r="B54" s="250" t="s">
        <v>835</v>
      </c>
      <c r="C54" s="250" t="s">
        <v>836</v>
      </c>
      <c r="D54" s="248" t="s">
        <v>1101</v>
      </c>
      <c r="E54" s="248" t="s">
        <v>1102</v>
      </c>
      <c r="F54" s="248" t="s">
        <v>1103</v>
      </c>
    </row>
    <row r="55" ht="14.25" spans="1:6">
      <c r="A55" s="248" t="s">
        <v>1004</v>
      </c>
      <c r="B55" s="248" t="s">
        <v>1005</v>
      </c>
      <c r="C55" s="248" t="s">
        <v>1006</v>
      </c>
      <c r="D55" s="248" t="s">
        <v>1129</v>
      </c>
      <c r="E55" s="248" t="s">
        <v>1130</v>
      </c>
      <c r="F55" s="248" t="s">
        <v>1131</v>
      </c>
    </row>
    <row r="56" ht="14.25" spans="1:6">
      <c r="A56" s="387" t="s">
        <v>1534</v>
      </c>
      <c r="B56" s="387" t="s">
        <v>1027</v>
      </c>
      <c r="C56" s="387" t="s">
        <v>1028</v>
      </c>
      <c r="D56" s="248" t="s">
        <v>1132</v>
      </c>
      <c r="E56" s="248" t="s">
        <v>1133</v>
      </c>
      <c r="F56" s="248" t="s">
        <v>1134</v>
      </c>
    </row>
    <row r="57" ht="14.25" spans="1:6">
      <c r="A57" s="248" t="s">
        <v>1048</v>
      </c>
      <c r="B57" s="248" t="s">
        <v>1049</v>
      </c>
      <c r="C57" s="248" t="s">
        <v>1050</v>
      </c>
      <c r="D57" s="248" t="s">
        <v>533</v>
      </c>
      <c r="E57" s="248" t="s">
        <v>1135</v>
      </c>
      <c r="F57" s="248" t="s">
        <v>1136</v>
      </c>
    </row>
    <row r="58" ht="14.25" spans="1:6">
      <c r="A58" s="248" t="s">
        <v>565</v>
      </c>
      <c r="B58" s="248" t="s">
        <v>832</v>
      </c>
      <c r="C58" s="248" t="s">
        <v>833</v>
      </c>
      <c r="D58" s="249" t="s">
        <v>1535</v>
      </c>
      <c r="E58" s="249" t="s">
        <v>1536</v>
      </c>
      <c r="F58" s="249" t="s">
        <v>1537</v>
      </c>
    </row>
    <row r="59" ht="14.25" spans="1:6">
      <c r="A59" s="248" t="s">
        <v>999</v>
      </c>
      <c r="B59" s="248" t="s">
        <v>1000</v>
      </c>
      <c r="C59" s="248" t="s">
        <v>1001</v>
      </c>
      <c r="D59" s="248" t="s">
        <v>1142</v>
      </c>
      <c r="E59" s="248" t="s">
        <v>1143</v>
      </c>
      <c r="F59" s="248" t="s">
        <v>1144</v>
      </c>
    </row>
    <row r="60" ht="14.25" spans="1:6">
      <c r="A60" s="247" t="s">
        <v>1460</v>
      </c>
      <c r="B60" s="247"/>
      <c r="C60" s="247"/>
      <c r="D60" s="248" t="s">
        <v>456</v>
      </c>
      <c r="E60" s="248" t="s">
        <v>1069</v>
      </c>
      <c r="F60" s="248" t="s">
        <v>1070</v>
      </c>
    </row>
    <row r="61" ht="14.25" spans="1:6">
      <c r="A61" s="250" t="s">
        <v>1334</v>
      </c>
      <c r="B61" s="250" t="s">
        <v>1335</v>
      </c>
      <c r="C61" s="250" t="s">
        <v>1336</v>
      </c>
      <c r="D61" s="248" t="s">
        <v>1145</v>
      </c>
      <c r="E61" s="248" t="s">
        <v>1146</v>
      </c>
      <c r="F61" s="248" t="s">
        <v>1147</v>
      </c>
    </row>
    <row r="62" ht="14.25" spans="1:6">
      <c r="A62" s="248" t="s">
        <v>1225</v>
      </c>
      <c r="B62" s="248" t="s">
        <v>1226</v>
      </c>
      <c r="C62" s="248" t="s">
        <v>1227</v>
      </c>
      <c r="D62" s="248" t="s">
        <v>1051</v>
      </c>
      <c r="E62" s="248" t="s">
        <v>1052</v>
      </c>
      <c r="F62" s="248" t="s">
        <v>1053</v>
      </c>
    </row>
    <row r="63" ht="14.25" spans="1:6">
      <c r="A63" s="248" t="s">
        <v>1228</v>
      </c>
      <c r="B63" s="248" t="s">
        <v>1538</v>
      </c>
      <c r="C63" s="248" t="s">
        <v>1230</v>
      </c>
      <c r="D63" s="248" t="s">
        <v>548</v>
      </c>
      <c r="E63" s="248" t="s">
        <v>993</v>
      </c>
      <c r="F63" s="248" t="s">
        <v>994</v>
      </c>
    </row>
    <row r="64" ht="14.25" spans="1:6">
      <c r="A64" s="248" t="s">
        <v>430</v>
      </c>
      <c r="B64" s="248" t="s">
        <v>1211</v>
      </c>
      <c r="C64" s="248" t="s">
        <v>1212</v>
      </c>
      <c r="D64" s="248" t="s">
        <v>1148</v>
      </c>
      <c r="E64" s="248" t="s">
        <v>1149</v>
      </c>
      <c r="F64" s="248" t="s">
        <v>1150</v>
      </c>
    </row>
    <row r="65" ht="14.25" spans="1:6">
      <c r="A65" s="250" t="s">
        <v>1222</v>
      </c>
      <c r="B65" s="250" t="s">
        <v>1223</v>
      </c>
      <c r="C65" s="250" t="s">
        <v>1224</v>
      </c>
      <c r="D65" s="248" t="s">
        <v>1087</v>
      </c>
      <c r="E65" s="248" t="s">
        <v>1088</v>
      </c>
      <c r="F65" s="248" t="s">
        <v>1089</v>
      </c>
    </row>
    <row r="66" ht="14.25" spans="1:6">
      <c r="A66" s="248" t="s">
        <v>439</v>
      </c>
      <c r="B66" s="248" t="s">
        <v>1233</v>
      </c>
      <c r="C66" s="248" t="s">
        <v>1234</v>
      </c>
      <c r="D66" s="247" t="s">
        <v>1462</v>
      </c>
      <c r="E66" s="247"/>
      <c r="F66" s="247"/>
    </row>
    <row r="67" ht="14.25" spans="1:6">
      <c r="A67" s="248" t="s">
        <v>438</v>
      </c>
      <c r="B67" s="248" t="s">
        <v>1231</v>
      </c>
      <c r="C67" s="248" t="s">
        <v>1232</v>
      </c>
      <c r="D67" s="248" t="s">
        <v>589</v>
      </c>
      <c r="E67" s="248" t="s">
        <v>773</v>
      </c>
      <c r="F67" s="248" t="s">
        <v>774</v>
      </c>
    </row>
    <row r="68" ht="14.25" spans="1:6">
      <c r="A68" s="248" t="s">
        <v>1242</v>
      </c>
      <c r="B68" s="248" t="s">
        <v>1243</v>
      </c>
      <c r="C68" s="248" t="s">
        <v>1244</v>
      </c>
      <c r="D68" s="247" t="s">
        <v>1463</v>
      </c>
      <c r="E68" s="247"/>
      <c r="F68" s="247"/>
    </row>
    <row r="69" ht="14.25" spans="1:6">
      <c r="A69" s="248" t="s">
        <v>1539</v>
      </c>
      <c r="B69" s="248" t="s">
        <v>1540</v>
      </c>
      <c r="C69" s="248" t="s">
        <v>1237</v>
      </c>
      <c r="D69" s="248" t="s">
        <v>844</v>
      </c>
      <c r="E69" s="248" t="s">
        <v>845</v>
      </c>
      <c r="F69" s="248" t="s">
        <v>846</v>
      </c>
    </row>
    <row r="70" ht="14.25" spans="1:6">
      <c r="A70" s="248" t="s">
        <v>449</v>
      </c>
      <c r="B70" s="248" t="s">
        <v>1240</v>
      </c>
      <c r="C70" s="248" t="s">
        <v>1241</v>
      </c>
      <c r="D70" s="248" t="s">
        <v>484</v>
      </c>
      <c r="E70" s="248" t="s">
        <v>1541</v>
      </c>
      <c r="F70" s="248" t="s">
        <v>949</v>
      </c>
    </row>
    <row r="71" ht="14.25" spans="1:6">
      <c r="A71" s="248" t="s">
        <v>452</v>
      </c>
      <c r="B71" s="248" t="s">
        <v>1542</v>
      </c>
      <c r="C71" s="248" t="s">
        <v>1543</v>
      </c>
      <c r="D71" s="248" t="s">
        <v>610</v>
      </c>
      <c r="E71" s="248" t="s">
        <v>850</v>
      </c>
      <c r="F71" s="248" t="s">
        <v>851</v>
      </c>
    </row>
    <row r="72" ht="14.25" spans="1:6">
      <c r="A72" s="248" t="s">
        <v>442</v>
      </c>
      <c r="B72" s="248" t="s">
        <v>1213</v>
      </c>
      <c r="C72" s="248" t="s">
        <v>1214</v>
      </c>
      <c r="D72" s="248" t="s">
        <v>847</v>
      </c>
      <c r="E72" s="248" t="s">
        <v>848</v>
      </c>
      <c r="F72" s="248" t="s">
        <v>849</v>
      </c>
    </row>
    <row r="73" ht="14.25" spans="1:6">
      <c r="A73" s="248" t="s">
        <v>556</v>
      </c>
      <c r="B73" s="248" t="s">
        <v>1544</v>
      </c>
      <c r="C73" s="248" t="s">
        <v>1323</v>
      </c>
      <c r="D73" s="248" t="s">
        <v>867</v>
      </c>
      <c r="E73" s="248" t="s">
        <v>868</v>
      </c>
      <c r="F73" s="248" t="s">
        <v>869</v>
      </c>
    </row>
    <row r="74" ht="14.25" spans="1:6">
      <c r="A74" s="248" t="s">
        <v>1268</v>
      </c>
      <c r="B74" s="248" t="s">
        <v>1269</v>
      </c>
      <c r="C74" s="248" t="s">
        <v>1270</v>
      </c>
      <c r="D74" s="248" t="s">
        <v>614</v>
      </c>
      <c r="E74" s="248" t="s">
        <v>1545</v>
      </c>
      <c r="F74" s="248" t="s">
        <v>856</v>
      </c>
    </row>
    <row r="75" ht="14.25" spans="1:6">
      <c r="A75" s="248" t="s">
        <v>1207</v>
      </c>
      <c r="B75" s="248" t="s">
        <v>1208</v>
      </c>
      <c r="C75" s="248" t="s">
        <v>1209</v>
      </c>
      <c r="D75" s="248" t="s">
        <v>862</v>
      </c>
      <c r="E75" s="248" t="s">
        <v>863</v>
      </c>
      <c r="F75" s="248" t="s">
        <v>864</v>
      </c>
    </row>
    <row r="76" ht="14.25" spans="1:6">
      <c r="A76" s="248" t="s">
        <v>1253</v>
      </c>
      <c r="B76" s="248" t="s">
        <v>1254</v>
      </c>
      <c r="C76" s="248" t="s">
        <v>1255</v>
      </c>
      <c r="D76" s="248" t="s">
        <v>894</v>
      </c>
      <c r="E76" s="248" t="s">
        <v>895</v>
      </c>
      <c r="F76" s="248" t="s">
        <v>896</v>
      </c>
    </row>
    <row r="77" ht="14.25" spans="1:6">
      <c r="A77" s="248" t="s">
        <v>648</v>
      </c>
      <c r="B77" s="248" t="s">
        <v>795</v>
      </c>
      <c r="C77" s="248" t="s">
        <v>796</v>
      </c>
      <c r="D77" s="248" t="s">
        <v>637</v>
      </c>
      <c r="E77" s="248" t="s">
        <v>1546</v>
      </c>
      <c r="F77" s="248" t="s">
        <v>866</v>
      </c>
    </row>
    <row r="78" ht="14.25" spans="1:6">
      <c r="A78" s="248" t="s">
        <v>470</v>
      </c>
      <c r="B78" s="248" t="s">
        <v>1199</v>
      </c>
      <c r="C78" s="248" t="s">
        <v>1200</v>
      </c>
      <c r="D78" s="248" t="s">
        <v>852</v>
      </c>
      <c r="E78" s="248" t="s">
        <v>853</v>
      </c>
      <c r="F78" s="248" t="s">
        <v>854</v>
      </c>
    </row>
    <row r="79" ht="14.25" spans="1:6">
      <c r="A79" s="248" t="s">
        <v>1271</v>
      </c>
      <c r="B79" s="248" t="s">
        <v>1272</v>
      </c>
      <c r="C79" s="248" t="s">
        <v>1273</v>
      </c>
      <c r="D79" s="248" t="s">
        <v>605</v>
      </c>
      <c r="E79" s="248" t="s">
        <v>873</v>
      </c>
      <c r="F79" s="248" t="s">
        <v>874</v>
      </c>
    </row>
    <row r="80" ht="14.25" spans="1:6">
      <c r="A80" s="248" t="s">
        <v>457</v>
      </c>
      <c r="B80" s="248" t="s">
        <v>1188</v>
      </c>
      <c r="C80" s="248" t="s">
        <v>1189</v>
      </c>
      <c r="D80" s="248" t="s">
        <v>609</v>
      </c>
      <c r="E80" s="248" t="s">
        <v>875</v>
      </c>
      <c r="F80" s="248" t="s">
        <v>876</v>
      </c>
    </row>
    <row r="81" ht="14.25" spans="1:6">
      <c r="A81" s="248" t="s">
        <v>1196</v>
      </c>
      <c r="B81" s="248" t="s">
        <v>1547</v>
      </c>
      <c r="C81" s="248" t="s">
        <v>1198</v>
      </c>
      <c r="D81" s="248" t="s">
        <v>612</v>
      </c>
      <c r="E81" s="248" t="s">
        <v>877</v>
      </c>
      <c r="F81" s="248" t="s">
        <v>878</v>
      </c>
    </row>
    <row r="82" ht="14.25" spans="1:6">
      <c r="A82" s="248" t="s">
        <v>645</v>
      </c>
      <c r="B82" s="248" t="s">
        <v>784</v>
      </c>
      <c r="C82" s="248" t="s">
        <v>785</v>
      </c>
      <c r="D82" s="248" t="s">
        <v>897</v>
      </c>
      <c r="E82" s="248" t="s">
        <v>898</v>
      </c>
      <c r="F82" s="248" t="s">
        <v>899</v>
      </c>
    </row>
    <row r="83" ht="14.25" spans="1:6">
      <c r="A83" s="248" t="s">
        <v>1247</v>
      </c>
      <c r="B83" s="248" t="s">
        <v>1248</v>
      </c>
      <c r="C83" s="248" t="s">
        <v>1249</v>
      </c>
      <c r="D83" s="248" t="s">
        <v>602</v>
      </c>
      <c r="E83" s="248" t="s">
        <v>1548</v>
      </c>
      <c r="F83" s="248" t="s">
        <v>872</v>
      </c>
    </row>
    <row r="84" ht="14.25" spans="1:6">
      <c r="A84" s="248" t="s">
        <v>1290</v>
      </c>
      <c r="B84" s="248" t="s">
        <v>1291</v>
      </c>
      <c r="C84" s="248" t="s">
        <v>1292</v>
      </c>
      <c r="D84" s="248" t="s">
        <v>619</v>
      </c>
      <c r="E84" s="248" t="s">
        <v>881</v>
      </c>
      <c r="F84" s="248" t="s">
        <v>882</v>
      </c>
    </row>
    <row r="85" ht="14.25" spans="1:6">
      <c r="A85" s="248" t="s">
        <v>789</v>
      </c>
      <c r="B85" s="248" t="s">
        <v>790</v>
      </c>
      <c r="C85" s="248" t="s">
        <v>791</v>
      </c>
      <c r="D85" s="248" t="s">
        <v>857</v>
      </c>
      <c r="E85" s="248" t="s">
        <v>858</v>
      </c>
      <c r="F85" s="248" t="s">
        <v>859</v>
      </c>
    </row>
    <row r="86" ht="14.25" spans="1:6">
      <c r="A86" s="248" t="s">
        <v>1250</v>
      </c>
      <c r="B86" s="248" t="s">
        <v>1251</v>
      </c>
      <c r="C86" s="248" t="s">
        <v>1252</v>
      </c>
      <c r="D86" s="248" t="s">
        <v>623</v>
      </c>
      <c r="E86" s="248" t="s">
        <v>860</v>
      </c>
      <c r="F86" s="248" t="s">
        <v>861</v>
      </c>
    </row>
    <row r="87" ht="14.25" spans="1:6">
      <c r="A87" s="252" t="s">
        <v>1549</v>
      </c>
      <c r="B87" s="252" t="s">
        <v>1550</v>
      </c>
      <c r="C87" s="252" t="s">
        <v>788</v>
      </c>
      <c r="D87" s="248" t="s">
        <v>883</v>
      </c>
      <c r="E87" s="248" t="s">
        <v>884</v>
      </c>
      <c r="F87" s="248" t="s">
        <v>885</v>
      </c>
    </row>
    <row r="88" ht="14.25" spans="1:6">
      <c r="A88" s="248" t="s">
        <v>1256</v>
      </c>
      <c r="B88" s="248" t="s">
        <v>1257</v>
      </c>
      <c r="C88" s="248" t="s">
        <v>1258</v>
      </c>
      <c r="D88" s="248" t="s">
        <v>886</v>
      </c>
      <c r="E88" s="248" t="s">
        <v>887</v>
      </c>
      <c r="F88" s="248" t="s">
        <v>888</v>
      </c>
    </row>
    <row r="89" ht="14.25" spans="1:6">
      <c r="A89" s="248" t="s">
        <v>1259</v>
      </c>
      <c r="B89" s="248" t="s">
        <v>1260</v>
      </c>
      <c r="C89" s="248" t="s">
        <v>1261</v>
      </c>
      <c r="D89" s="248" t="s">
        <v>626</v>
      </c>
      <c r="E89" s="248" t="s">
        <v>889</v>
      </c>
      <c r="F89" s="248" t="s">
        <v>890</v>
      </c>
    </row>
    <row r="90" ht="14.25" spans="1:6">
      <c r="A90" s="248" t="s">
        <v>1328</v>
      </c>
      <c r="B90" s="248" t="s">
        <v>1329</v>
      </c>
      <c r="C90" s="248" t="s">
        <v>1330</v>
      </c>
      <c r="D90" s="248" t="s">
        <v>891</v>
      </c>
      <c r="E90" s="248" t="s">
        <v>892</v>
      </c>
      <c r="F90" s="248" t="s">
        <v>893</v>
      </c>
    </row>
    <row r="91" ht="14.25" spans="1:6">
      <c r="A91" s="248" t="s">
        <v>1319</v>
      </c>
      <c r="B91" s="248" t="s">
        <v>1320</v>
      </c>
      <c r="C91" s="248" t="s">
        <v>1321</v>
      </c>
      <c r="D91" s="247" t="s">
        <v>1464</v>
      </c>
      <c r="E91" s="247"/>
      <c r="F91" s="247"/>
    </row>
    <row r="92" ht="14.25" spans="1:6">
      <c r="A92" s="248" t="s">
        <v>1262</v>
      </c>
      <c r="B92" s="248" t="s">
        <v>1551</v>
      </c>
      <c r="C92" s="248" t="s">
        <v>1264</v>
      </c>
      <c r="D92" s="248" t="s">
        <v>598</v>
      </c>
      <c r="E92" s="248" t="s">
        <v>838</v>
      </c>
      <c r="F92" s="248" t="s">
        <v>839</v>
      </c>
    </row>
    <row r="93" ht="14.25" spans="1:6">
      <c r="A93" s="248" t="s">
        <v>1265</v>
      </c>
      <c r="B93" s="248" t="s">
        <v>1266</v>
      </c>
      <c r="C93" s="248" t="s">
        <v>1267</v>
      </c>
      <c r="D93" s="248" t="s">
        <v>599</v>
      </c>
      <c r="E93" s="248" t="s">
        <v>841</v>
      </c>
      <c r="F93" s="248" t="s">
        <v>842</v>
      </c>
    </row>
    <row r="94" ht="14.25" spans="1:6">
      <c r="A94" s="248" t="s">
        <v>1190</v>
      </c>
      <c r="B94" s="248" t="s">
        <v>1191</v>
      </c>
      <c r="C94" s="248" t="s">
        <v>1192</v>
      </c>
      <c r="D94" s="247" t="s">
        <v>1465</v>
      </c>
      <c r="E94" s="247"/>
      <c r="F94" s="247"/>
    </row>
    <row r="95" ht="14.25" spans="1:6">
      <c r="A95" s="248" t="s">
        <v>1218</v>
      </c>
      <c r="B95" s="248" t="s">
        <v>1219</v>
      </c>
      <c r="C95" s="248" t="s">
        <v>1220</v>
      </c>
      <c r="D95" s="249" t="s">
        <v>1552</v>
      </c>
      <c r="E95" s="249" t="s">
        <v>830</v>
      </c>
      <c r="F95" s="249" t="s">
        <v>831</v>
      </c>
    </row>
    <row r="96" ht="14.25" spans="1:6">
      <c r="A96" s="248" t="s">
        <v>1331</v>
      </c>
      <c r="B96" s="248" t="s">
        <v>1332</v>
      </c>
      <c r="C96" s="248" t="s">
        <v>1333</v>
      </c>
      <c r="D96" s="247" t="s">
        <v>1466</v>
      </c>
      <c r="E96" s="247"/>
      <c r="F96" s="247"/>
    </row>
    <row r="97" ht="14.25" spans="1:6">
      <c r="A97" s="248" t="s">
        <v>505</v>
      </c>
      <c r="B97" s="248" t="s">
        <v>1274</v>
      </c>
      <c r="C97" s="248" t="s">
        <v>1275</v>
      </c>
      <c r="D97" s="248" t="s">
        <v>310</v>
      </c>
      <c r="E97" s="248" t="s">
        <v>757</v>
      </c>
      <c r="F97" s="248" t="s">
        <v>758</v>
      </c>
    </row>
    <row r="98" ht="14.25" spans="1:6">
      <c r="A98" s="248" t="s">
        <v>1553</v>
      </c>
      <c r="B98" s="248" t="s">
        <v>1554</v>
      </c>
      <c r="C98" s="248" t="s">
        <v>1555</v>
      </c>
      <c r="D98" s="247" t="s">
        <v>1467</v>
      </c>
      <c r="E98" s="247"/>
      <c r="F98" s="247"/>
    </row>
    <row r="99" ht="14.25" spans="1:6">
      <c r="A99" s="248" t="s">
        <v>1282</v>
      </c>
      <c r="B99" s="248" t="s">
        <v>1283</v>
      </c>
      <c r="C99" s="248" t="s">
        <v>1284</v>
      </c>
      <c r="D99" s="248" t="s">
        <v>741</v>
      </c>
      <c r="E99" s="248" t="s">
        <v>742</v>
      </c>
      <c r="F99" s="248" t="s">
        <v>743</v>
      </c>
    </row>
    <row r="100" ht="14.25" spans="1:6">
      <c r="A100" s="248" t="s">
        <v>665</v>
      </c>
      <c r="B100" s="248" t="s">
        <v>827</v>
      </c>
      <c r="C100" s="248" t="s">
        <v>828</v>
      </c>
      <c r="D100" s="247" t="s">
        <v>1468</v>
      </c>
      <c r="E100" s="247"/>
      <c r="F100" s="247"/>
    </row>
    <row r="101" ht="14.25" spans="1:6">
      <c r="A101" s="248" t="s">
        <v>1285</v>
      </c>
      <c r="B101" s="248" t="s">
        <v>1286</v>
      </c>
      <c r="C101" s="248" t="s">
        <v>1287</v>
      </c>
      <c r="D101" s="248" t="s">
        <v>747</v>
      </c>
      <c r="E101" s="248" t="s">
        <v>748</v>
      </c>
      <c r="F101" s="248" t="s">
        <v>749</v>
      </c>
    </row>
    <row r="102" ht="14.25" spans="1:6">
      <c r="A102" s="248" t="s">
        <v>778</v>
      </c>
      <c r="B102" s="248" t="s">
        <v>1556</v>
      </c>
      <c r="C102" s="248" t="s">
        <v>780</v>
      </c>
      <c r="D102" s="247" t="s">
        <v>1469</v>
      </c>
      <c r="E102" s="247"/>
      <c r="F102" s="247"/>
    </row>
    <row r="103" ht="14.25" spans="1:6">
      <c r="A103" s="248" t="s">
        <v>1557</v>
      </c>
      <c r="B103" s="248" t="s">
        <v>1558</v>
      </c>
      <c r="C103" s="248" t="s">
        <v>1559</v>
      </c>
      <c r="D103" s="248" t="s">
        <v>736</v>
      </c>
      <c r="E103" s="248" t="s">
        <v>1560</v>
      </c>
      <c r="F103" s="248" t="s">
        <v>738</v>
      </c>
    </row>
    <row r="104" ht="14.25" spans="1:6">
      <c r="A104" s="248" t="s">
        <v>441</v>
      </c>
      <c r="B104" s="248" t="s">
        <v>1185</v>
      </c>
      <c r="C104" s="248" t="s">
        <v>1186</v>
      </c>
      <c r="D104" s="247" t="s">
        <v>1470</v>
      </c>
      <c r="E104" s="247"/>
      <c r="F104" s="247"/>
    </row>
    <row r="105" ht="14.25" spans="1:6">
      <c r="A105" s="248" t="s">
        <v>641</v>
      </c>
      <c r="B105" s="248" t="s">
        <v>1561</v>
      </c>
      <c r="C105" s="248" t="s">
        <v>777</v>
      </c>
      <c r="D105" s="248" t="s">
        <v>588</v>
      </c>
      <c r="E105" s="248" t="s">
        <v>767</v>
      </c>
      <c r="F105" s="248" t="s">
        <v>768</v>
      </c>
    </row>
    <row r="106" ht="14.25" spans="1:6">
      <c r="A106" s="248" t="s">
        <v>1562</v>
      </c>
      <c r="B106" s="248" t="s">
        <v>1325</v>
      </c>
      <c r="C106" s="248" t="s">
        <v>1326</v>
      </c>
      <c r="D106" s="247" t="s">
        <v>1471</v>
      </c>
      <c r="E106" s="247"/>
      <c r="F106" s="247"/>
    </row>
    <row r="107" ht="14.25" spans="1:6">
      <c r="A107" s="248" t="s">
        <v>1201</v>
      </c>
      <c r="B107" s="248" t="s">
        <v>1202</v>
      </c>
      <c r="C107" s="248" t="s">
        <v>1203</v>
      </c>
      <c r="D107" s="248" t="s">
        <v>760</v>
      </c>
      <c r="E107" s="248" t="s">
        <v>761</v>
      </c>
      <c r="F107" s="248" t="s">
        <v>762</v>
      </c>
    </row>
    <row r="108" ht="14.25" spans="1:6">
      <c r="A108" s="248" t="s">
        <v>813</v>
      </c>
      <c r="B108" s="248" t="s">
        <v>1563</v>
      </c>
      <c r="C108" s="248" t="s">
        <v>815</v>
      </c>
      <c r="D108" s="248" t="s">
        <v>763</v>
      </c>
      <c r="E108" s="248" t="s">
        <v>764</v>
      </c>
      <c r="F108" s="248" t="s">
        <v>765</v>
      </c>
    </row>
    <row r="109" ht="14.25" spans="1:6">
      <c r="A109" s="248" t="s">
        <v>1293</v>
      </c>
      <c r="B109" s="248" t="s">
        <v>1294</v>
      </c>
      <c r="C109" s="248" t="s">
        <v>1295</v>
      </c>
      <c r="D109" s="247" t="s">
        <v>1472</v>
      </c>
      <c r="E109" s="247"/>
      <c r="F109" s="247"/>
    </row>
    <row r="110" ht="14.25" spans="1:6">
      <c r="A110" s="248" t="s">
        <v>528</v>
      </c>
      <c r="B110" s="248" t="s">
        <v>1564</v>
      </c>
      <c r="C110" s="248" t="s">
        <v>1300</v>
      </c>
      <c r="D110" s="248" t="s">
        <v>744</v>
      </c>
      <c r="E110" s="248" t="s">
        <v>745</v>
      </c>
      <c r="F110" s="248" t="s">
        <v>746</v>
      </c>
    </row>
    <row r="111" ht="14.25" spans="1:6">
      <c r="A111" s="248" t="s">
        <v>1301</v>
      </c>
      <c r="B111" s="248" t="s">
        <v>1565</v>
      </c>
      <c r="C111" s="248" t="s">
        <v>1303</v>
      </c>
      <c r="D111" s="247" t="s">
        <v>1473</v>
      </c>
      <c r="E111" s="247"/>
      <c r="F111" s="247"/>
    </row>
    <row r="112" ht="14.25" spans="1:6">
      <c r="A112" s="248" t="s">
        <v>1304</v>
      </c>
      <c r="B112" s="248" t="s">
        <v>1305</v>
      </c>
      <c r="C112" s="248" t="s">
        <v>1566</v>
      </c>
      <c r="D112" s="248" t="s">
        <v>753</v>
      </c>
      <c r="E112" s="248" t="s">
        <v>754</v>
      </c>
      <c r="F112" s="248" t="s">
        <v>755</v>
      </c>
    </row>
    <row r="113" ht="14.25" spans="1:6">
      <c r="A113" s="248" t="s">
        <v>1567</v>
      </c>
      <c r="B113" s="248" t="s">
        <v>1568</v>
      </c>
      <c r="C113" s="248" t="s">
        <v>1569</v>
      </c>
      <c r="D113" s="247" t="s">
        <v>1474</v>
      </c>
      <c r="E113" s="247"/>
      <c r="F113" s="247"/>
    </row>
    <row r="114" ht="14.25" spans="1:6">
      <c r="A114" s="248" t="s">
        <v>1307</v>
      </c>
      <c r="B114" s="248" t="s">
        <v>1570</v>
      </c>
      <c r="C114" s="248" t="s">
        <v>1309</v>
      </c>
      <c r="D114" s="248" t="s">
        <v>580</v>
      </c>
      <c r="E114" s="248" t="s">
        <v>1571</v>
      </c>
      <c r="F114" s="248" t="s">
        <v>740</v>
      </c>
    </row>
    <row r="115" ht="14.25" spans="1:6">
      <c r="A115" s="248" t="s">
        <v>1313</v>
      </c>
      <c r="B115" s="248" t="s">
        <v>1314</v>
      </c>
      <c r="C115" s="248" t="s">
        <v>1315</v>
      </c>
      <c r="D115" s="20"/>
      <c r="E115" s="20"/>
      <c r="F115" s="20"/>
    </row>
    <row r="116" ht="14.25" spans="1:6">
      <c r="A116" s="248" t="s">
        <v>1204</v>
      </c>
      <c r="B116" s="248" t="s">
        <v>1205</v>
      </c>
      <c r="C116" s="248" t="s">
        <v>1206</v>
      </c>
      <c r="D116" s="20"/>
      <c r="E116" s="20"/>
      <c r="F116" s="20"/>
    </row>
    <row r="117" ht="14.25" spans="1:6">
      <c r="A117" s="248" t="s">
        <v>1316</v>
      </c>
      <c r="B117" s="248" t="s">
        <v>1317</v>
      </c>
      <c r="C117" s="248" t="s">
        <v>1318</v>
      </c>
      <c r="D117" s="20"/>
      <c r="E117" s="20"/>
      <c r="F117" s="20"/>
    </row>
    <row r="118" ht="14.25" spans="1:6">
      <c r="A118" s="248" t="s">
        <v>1276</v>
      </c>
      <c r="B118" s="248" t="s">
        <v>1572</v>
      </c>
      <c r="C118" s="248" t="s">
        <v>1278</v>
      </c>
      <c r="D118" s="20"/>
      <c r="E118" s="20"/>
      <c r="F118" s="20"/>
    </row>
    <row r="119" ht="14.25" spans="1:6">
      <c r="A119" s="248" t="s">
        <v>1215</v>
      </c>
      <c r="B119" s="248" t="s">
        <v>1216</v>
      </c>
      <c r="C119" s="248" t="s">
        <v>1217</v>
      </c>
      <c r="D119" s="20"/>
      <c r="E119" s="20"/>
      <c r="F119" s="20"/>
    </row>
    <row r="120" ht="14.25" spans="1:6">
      <c r="A120" s="248" t="s">
        <v>824</v>
      </c>
      <c r="B120" s="248" t="s">
        <v>825</v>
      </c>
      <c r="C120" s="248" t="s">
        <v>826</v>
      </c>
      <c r="D120" s="20"/>
      <c r="E120" s="20"/>
      <c r="F120" s="20"/>
    </row>
    <row r="121" ht="14.25" spans="1:6">
      <c r="A121" s="249" t="s">
        <v>1573</v>
      </c>
      <c r="B121" s="249" t="s">
        <v>1193</v>
      </c>
      <c r="C121" s="249" t="s">
        <v>1194</v>
      </c>
      <c r="D121" s="20"/>
      <c r="E121" s="20"/>
      <c r="F121" s="20"/>
    </row>
    <row r="122" ht="14.25" spans="1:6">
      <c r="A122" s="248" t="s">
        <v>1574</v>
      </c>
      <c r="B122" s="248" t="s">
        <v>1575</v>
      </c>
      <c r="C122" s="248" t="s">
        <v>1576</v>
      </c>
      <c r="D122" s="20"/>
      <c r="E122" s="20"/>
      <c r="F122" s="20"/>
    </row>
    <row r="123" ht="14.25" spans="1:6">
      <c r="A123" s="248" t="s">
        <v>1253</v>
      </c>
      <c r="B123" s="248" t="s">
        <v>1254</v>
      </c>
      <c r="C123" s="248" t="s">
        <v>1255</v>
      </c>
      <c r="D123" s="20"/>
      <c r="E123" s="20"/>
      <c r="F123" s="20"/>
    </row>
    <row r="124" ht="14.25" spans="1:6">
      <c r="A124" s="248" t="s">
        <v>470</v>
      </c>
      <c r="B124" s="248" t="s">
        <v>1199</v>
      </c>
      <c r="C124" s="248" t="s">
        <v>1200</v>
      </c>
      <c r="D124" s="20"/>
      <c r="E124" s="20"/>
      <c r="F124" s="20"/>
    </row>
    <row r="125" ht="14.25" spans="1:6">
      <c r="A125" s="248" t="s">
        <v>969</v>
      </c>
      <c r="B125" s="248" t="s">
        <v>1512</v>
      </c>
      <c r="C125" s="248" t="s">
        <v>971</v>
      </c>
      <c r="D125" s="20"/>
      <c r="E125" s="20"/>
      <c r="F125" s="20"/>
    </row>
    <row r="126" ht="14.25" spans="1:6">
      <c r="A126" s="248" t="s">
        <v>1262</v>
      </c>
      <c r="B126" s="248" t="s">
        <v>1551</v>
      </c>
      <c r="C126" s="248" t="s">
        <v>1264</v>
      </c>
      <c r="D126" s="20"/>
      <c r="E126" s="20"/>
      <c r="F126" s="20"/>
    </row>
    <row r="127" ht="14.25" spans="1:6">
      <c r="A127" s="248" t="s">
        <v>476</v>
      </c>
      <c r="B127" s="248" t="s">
        <v>972</v>
      </c>
      <c r="C127" s="248" t="s">
        <v>973</v>
      </c>
      <c r="D127" s="20"/>
      <c r="E127" s="20"/>
      <c r="F127" s="20"/>
    </row>
    <row r="128" ht="14.25" spans="1:6">
      <c r="A128" s="248" t="s">
        <v>478</v>
      </c>
      <c r="B128" s="248" t="s">
        <v>1529</v>
      </c>
      <c r="C128" s="248" t="s">
        <v>975</v>
      </c>
      <c r="D128" s="20"/>
      <c r="E128" s="20"/>
      <c r="F128" s="20"/>
    </row>
    <row r="129" ht="14.25" spans="1:6">
      <c r="A129" s="248" t="s">
        <v>1190</v>
      </c>
      <c r="B129" s="248" t="s">
        <v>1191</v>
      </c>
      <c r="C129" s="248" t="s">
        <v>1192</v>
      </c>
      <c r="D129" s="20"/>
      <c r="E129" s="20"/>
      <c r="F129" s="20"/>
    </row>
    <row r="130" ht="14.25" spans="1:6">
      <c r="A130" s="248" t="s">
        <v>481</v>
      </c>
      <c r="B130" s="248" t="s">
        <v>976</v>
      </c>
      <c r="C130" s="248" t="s">
        <v>306</v>
      </c>
      <c r="D130" s="20"/>
      <c r="E130" s="20"/>
      <c r="F130" s="20"/>
    </row>
    <row r="131" ht="14.25" spans="1:6">
      <c r="A131" s="248" t="s">
        <v>979</v>
      </c>
      <c r="B131" s="248" t="s">
        <v>980</v>
      </c>
      <c r="C131" s="248" t="s">
        <v>981</v>
      </c>
      <c r="D131" s="20"/>
      <c r="E131" s="20"/>
      <c r="F131" s="20"/>
    </row>
    <row r="132" ht="14.25" spans="1:6">
      <c r="A132" s="248" t="s">
        <v>797</v>
      </c>
      <c r="B132" s="248" t="s">
        <v>1524</v>
      </c>
      <c r="C132" s="248" t="s">
        <v>799</v>
      </c>
      <c r="D132" s="20"/>
      <c r="E132" s="20"/>
      <c r="F132" s="20"/>
    </row>
    <row r="133" ht="14.25" spans="1:6">
      <c r="A133" s="248" t="s">
        <v>1520</v>
      </c>
      <c r="B133" s="248" t="s">
        <v>1521</v>
      </c>
      <c r="C133" s="248" t="s">
        <v>984</v>
      </c>
      <c r="D133" s="20"/>
      <c r="E133" s="20"/>
      <c r="F133" s="20"/>
    </row>
    <row r="134" ht="14.25" spans="1:6">
      <c r="A134" s="248" t="s">
        <v>800</v>
      </c>
      <c r="B134" s="248" t="s">
        <v>801</v>
      </c>
      <c r="C134" s="248" t="s">
        <v>802</v>
      </c>
      <c r="D134" s="20"/>
      <c r="E134" s="20"/>
      <c r="F134" s="20"/>
    </row>
    <row r="135" ht="14.25" spans="1:6">
      <c r="A135" s="248" t="s">
        <v>1201</v>
      </c>
      <c r="B135" s="248" t="s">
        <v>1202</v>
      </c>
      <c r="C135" s="248" t="s">
        <v>1203</v>
      </c>
      <c r="D135" s="20"/>
      <c r="E135" s="20"/>
      <c r="F135" s="20"/>
    </row>
    <row r="136" ht="14.25" spans="1:6">
      <c r="A136" s="248" t="s">
        <v>1285</v>
      </c>
      <c r="B136" s="248" t="s">
        <v>1286</v>
      </c>
      <c r="C136" s="248" t="s">
        <v>1287</v>
      </c>
      <c r="D136" s="20"/>
      <c r="E136" s="20"/>
      <c r="F136" s="20"/>
    </row>
    <row r="137" ht="14.25" spans="1:6">
      <c r="A137" s="248" t="s">
        <v>1290</v>
      </c>
      <c r="B137" s="248" t="s">
        <v>1291</v>
      </c>
      <c r="C137" s="248" t="s">
        <v>1292</v>
      </c>
      <c r="D137" s="20"/>
      <c r="E137" s="20"/>
      <c r="F137" s="20"/>
    </row>
    <row r="138" ht="14.25" spans="1:6">
      <c r="A138" s="248" t="s">
        <v>522</v>
      </c>
      <c r="B138" s="248" t="s">
        <v>1523</v>
      </c>
      <c r="C138" s="248" t="s">
        <v>989</v>
      </c>
      <c r="D138" s="20"/>
      <c r="E138" s="20"/>
      <c r="F138" s="20"/>
    </row>
    <row r="139" ht="14.25" spans="1:6">
      <c r="A139" s="248" t="s">
        <v>565</v>
      </c>
      <c r="B139" s="248" t="s">
        <v>832</v>
      </c>
      <c r="C139" s="248" t="s">
        <v>833</v>
      </c>
      <c r="D139" s="255"/>
      <c r="E139" s="255"/>
      <c r="F139" s="255"/>
    </row>
    <row r="140" ht="14.25" spans="1:6">
      <c r="A140" s="248" t="s">
        <v>1313</v>
      </c>
      <c r="B140" s="248" t="s">
        <v>1314</v>
      </c>
      <c r="C140" s="248" t="s">
        <v>1315</v>
      </c>
      <c r="D140" s="255"/>
      <c r="E140" s="255"/>
      <c r="F140" s="255"/>
    </row>
    <row r="141" ht="14.25" spans="1:6">
      <c r="A141" s="248" t="s">
        <v>1319</v>
      </c>
      <c r="B141" s="248" t="s">
        <v>1320</v>
      </c>
      <c r="C141" s="248" t="s">
        <v>1321</v>
      </c>
      <c r="D141" s="20"/>
      <c r="E141" s="20"/>
      <c r="F141" s="20"/>
    </row>
    <row r="142" ht="14.25" spans="1:6">
      <c r="A142" s="388" t="s">
        <v>1577</v>
      </c>
      <c r="B142" s="388" t="s">
        <v>1193</v>
      </c>
      <c r="C142" s="388" t="s">
        <v>1194</v>
      </c>
      <c r="D142" s="20"/>
      <c r="E142" s="20"/>
      <c r="F142" s="20"/>
    </row>
    <row r="143" ht="14.25" spans="1:6">
      <c r="A143" s="248" t="s">
        <v>1215</v>
      </c>
      <c r="B143" s="248" t="s">
        <v>1216</v>
      </c>
      <c r="C143" s="248" t="s">
        <v>1217</v>
      </c>
      <c r="D143" s="20"/>
      <c r="E143" s="20"/>
      <c r="F143" s="20"/>
    </row>
    <row r="144" ht="14.25" spans="1:6">
      <c r="A144" s="388" t="s">
        <v>1578</v>
      </c>
      <c r="B144" s="388" t="s">
        <v>1536</v>
      </c>
      <c r="C144" s="388" t="s">
        <v>1537</v>
      </c>
      <c r="D144" s="20"/>
      <c r="E144" s="20"/>
      <c r="F144" s="20"/>
    </row>
    <row r="145" ht="14.25" spans="1:6">
      <c r="A145" s="248" t="s">
        <v>1207</v>
      </c>
      <c r="B145" s="248" t="s">
        <v>1208</v>
      </c>
      <c r="C145" s="248" t="s">
        <v>1209</v>
      </c>
      <c r="D145" s="20"/>
      <c r="E145" s="20"/>
      <c r="F145" s="20"/>
    </row>
    <row r="146" ht="14.25" spans="1:6">
      <c r="A146" s="389" t="s">
        <v>1579</v>
      </c>
      <c r="B146" s="389" t="s">
        <v>1580</v>
      </c>
      <c r="C146" s="389"/>
      <c r="D146" s="20"/>
      <c r="E146" s="20"/>
      <c r="F146" s="20"/>
    </row>
    <row r="147" ht="14.25" spans="1:6">
      <c r="A147" s="389" t="s">
        <v>1581</v>
      </c>
      <c r="B147" s="389"/>
      <c r="C147" s="389"/>
      <c r="D147" s="20"/>
      <c r="E147" s="20"/>
      <c r="F147" s="20"/>
    </row>
    <row r="148" ht="14.25" spans="1:6">
      <c r="A148" s="389" t="s">
        <v>744</v>
      </c>
      <c r="B148" s="389" t="s">
        <v>745</v>
      </c>
      <c r="C148" s="389" t="s">
        <v>746</v>
      </c>
      <c r="D148" s="20"/>
      <c r="E148" s="20"/>
      <c r="F148" s="20"/>
    </row>
    <row r="149" ht="14.25" spans="1:6">
      <c r="A149" s="389" t="s">
        <v>1582</v>
      </c>
      <c r="B149" s="389"/>
      <c r="C149" s="389"/>
      <c r="D149" s="20"/>
      <c r="E149" s="20"/>
      <c r="F149" s="20"/>
    </row>
    <row r="150" ht="14.25" spans="1:6">
      <c r="A150" s="389" t="s">
        <v>753</v>
      </c>
      <c r="B150" s="389" t="s">
        <v>754</v>
      </c>
      <c r="C150" s="389" t="s">
        <v>755</v>
      </c>
      <c r="D150" s="20"/>
      <c r="E150" s="20"/>
      <c r="F150" s="20"/>
    </row>
    <row r="151" ht="14.25" spans="1:6">
      <c r="A151" s="389" t="s">
        <v>1583</v>
      </c>
      <c r="B151" s="389"/>
      <c r="C151" s="389"/>
      <c r="D151" s="20"/>
      <c r="E151" s="20"/>
      <c r="F151" s="20"/>
    </row>
    <row r="152" ht="14.25" spans="1:6">
      <c r="A152" s="389" t="s">
        <v>580</v>
      </c>
      <c r="B152" s="389" t="s">
        <v>1571</v>
      </c>
      <c r="C152" s="389" t="s">
        <v>740</v>
      </c>
      <c r="D152" s="20"/>
      <c r="E152" s="20"/>
      <c r="F152" s="20"/>
    </row>
    <row r="153" ht="14.25" spans="4:6">
      <c r="D153" s="20"/>
      <c r="E153" s="20"/>
      <c r="F153" s="20"/>
    </row>
    <row r="154" ht="14.25" spans="4:6">
      <c r="D154" s="20"/>
      <c r="E154" s="20"/>
      <c r="F154" s="20"/>
    </row>
  </sheetData>
  <mergeCells count="23">
    <mergeCell ref="A1:F1"/>
    <mergeCell ref="A2:C2"/>
    <mergeCell ref="D2:F2"/>
    <mergeCell ref="A11:C11"/>
    <mergeCell ref="A14:C14"/>
    <mergeCell ref="A16:C16"/>
    <mergeCell ref="A18:C18"/>
    <mergeCell ref="A22:C22"/>
    <mergeCell ref="A46:C46"/>
    <mergeCell ref="A60:C60"/>
    <mergeCell ref="D66:F66"/>
    <mergeCell ref="D68:F68"/>
    <mergeCell ref="D91:F91"/>
    <mergeCell ref="D94:F94"/>
    <mergeCell ref="D96:F96"/>
    <mergeCell ref="D98:F98"/>
    <mergeCell ref="D100:F100"/>
    <mergeCell ref="D102:F102"/>
    <mergeCell ref="D104:F104"/>
    <mergeCell ref="D106:F106"/>
    <mergeCell ref="D109:F109"/>
    <mergeCell ref="D111:F111"/>
    <mergeCell ref="D113:F113"/>
  </mergeCells>
  <hyperlinks>
    <hyperlink ref="G1" location="目录!A1" display="目录!A1"/>
    <hyperlink ref="G2" location="'F1-香港联邦化妆品价'!A1" display="F1联邦价"/>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J1" sqref="J1"/>
    </sheetView>
  </sheetViews>
  <sheetFormatPr defaultColWidth="9" defaultRowHeight="13.5"/>
  <cols>
    <col min="1" max="8" width="15.625" customWidth="1"/>
    <col min="9" max="9" width="21" customWidth="1"/>
  </cols>
  <sheetData>
    <row r="1" ht="25.5" spans="1:10">
      <c r="A1" s="696" t="s">
        <v>59</v>
      </c>
      <c r="B1" s="696"/>
      <c r="C1" s="696"/>
      <c r="D1" s="696"/>
      <c r="E1" s="696"/>
      <c r="F1" s="696"/>
      <c r="G1" s="696"/>
      <c r="H1" s="696"/>
      <c r="I1" s="696"/>
      <c r="J1" s="26" t="s">
        <v>60</v>
      </c>
    </row>
    <row r="2" ht="20.25" spans="1:9">
      <c r="A2" s="697" t="s">
        <v>61</v>
      </c>
      <c r="B2" s="698"/>
      <c r="C2" s="698"/>
      <c r="D2" s="698"/>
      <c r="E2" s="698"/>
      <c r="F2" s="698"/>
      <c r="G2" s="698"/>
      <c r="H2" s="699" t="s">
        <v>62</v>
      </c>
      <c r="I2" s="729"/>
    </row>
    <row r="3" spans="1:9">
      <c r="A3" s="700" t="s">
        <v>63</v>
      </c>
      <c r="B3" s="701"/>
      <c r="C3" s="698"/>
      <c r="D3" s="698"/>
      <c r="E3" s="698"/>
      <c r="F3" s="698"/>
      <c r="G3" s="698"/>
      <c r="H3" s="698"/>
      <c r="I3" s="729"/>
    </row>
    <row r="4" spans="1:9">
      <c r="A4" s="702" t="s">
        <v>64</v>
      </c>
      <c r="B4" s="701"/>
      <c r="C4" s="701"/>
      <c r="D4" s="701"/>
      <c r="E4" s="701"/>
      <c r="F4" s="701"/>
      <c r="G4" s="701"/>
      <c r="H4" s="701"/>
      <c r="I4" s="730"/>
    </row>
    <row r="5" spans="1:9">
      <c r="A5" s="703" t="s">
        <v>65</v>
      </c>
      <c r="B5" s="704"/>
      <c r="C5" s="704"/>
      <c r="D5" s="704"/>
      <c r="E5" s="704"/>
      <c r="F5" s="704"/>
      <c r="G5" s="704"/>
      <c r="H5" s="704"/>
      <c r="I5" s="731"/>
    </row>
    <row r="6" spans="1:9">
      <c r="A6" s="705" t="s">
        <v>66</v>
      </c>
      <c r="B6" s="706"/>
      <c r="C6" s="706"/>
      <c r="D6" s="706"/>
      <c r="E6" s="706"/>
      <c r="F6" s="706"/>
      <c r="G6" s="706"/>
      <c r="H6" s="706"/>
      <c r="I6" s="732"/>
    </row>
    <row r="7" spans="1:9">
      <c r="A7" s="707" t="s">
        <v>67</v>
      </c>
      <c r="B7" s="708"/>
      <c r="C7" s="708"/>
      <c r="D7" s="708"/>
      <c r="E7" s="708"/>
      <c r="F7" s="708"/>
      <c r="G7" s="708"/>
      <c r="H7" s="708"/>
      <c r="I7" s="733"/>
    </row>
    <row r="8" ht="114" customHeight="1" spans="1:9">
      <c r="A8" s="709" t="s">
        <v>68</v>
      </c>
      <c r="B8" s="710"/>
      <c r="C8" s="710"/>
      <c r="D8" s="710"/>
      <c r="E8" s="710"/>
      <c r="F8" s="710"/>
      <c r="G8" s="710"/>
      <c r="H8" s="710"/>
      <c r="I8" s="734"/>
    </row>
    <row r="9" ht="100" customHeight="1" spans="1:9">
      <c r="A9" s="711" t="s">
        <v>69</v>
      </c>
      <c r="B9" s="712"/>
      <c r="C9" s="712"/>
      <c r="D9" s="712"/>
      <c r="E9" s="712"/>
      <c r="F9" s="712"/>
      <c r="G9" s="712"/>
      <c r="H9" s="712"/>
      <c r="I9" s="735"/>
    </row>
    <row r="10" spans="1:9">
      <c r="A10" s="713" t="s">
        <v>70</v>
      </c>
      <c r="B10" s="605"/>
      <c r="C10" s="605"/>
      <c r="D10" s="605"/>
      <c r="E10" s="605"/>
      <c r="F10" s="605"/>
      <c r="G10" s="605"/>
      <c r="H10" s="605"/>
      <c r="I10" s="627"/>
    </row>
    <row r="11" spans="1:9">
      <c r="A11" s="714" t="s">
        <v>71</v>
      </c>
      <c r="B11" s="605"/>
      <c r="C11" s="605"/>
      <c r="D11" s="605"/>
      <c r="E11" s="605"/>
      <c r="F11" s="605"/>
      <c r="G11" s="605"/>
      <c r="H11" s="605"/>
      <c r="I11" s="627"/>
    </row>
    <row r="12" spans="1:9">
      <c r="A12" s="714" t="s">
        <v>72</v>
      </c>
      <c r="B12" s="605"/>
      <c r="C12" s="605"/>
      <c r="D12" s="605"/>
      <c r="E12" s="605"/>
      <c r="F12" s="605"/>
      <c r="G12" s="605"/>
      <c r="H12" s="605"/>
      <c r="I12" s="627"/>
    </row>
    <row r="13" spans="1:9">
      <c r="A13" s="714" t="s">
        <v>73</v>
      </c>
      <c r="B13" s="605"/>
      <c r="C13" s="605"/>
      <c r="D13" s="605"/>
      <c r="E13" s="605"/>
      <c r="F13" s="605"/>
      <c r="G13" s="605"/>
      <c r="H13" s="605"/>
      <c r="I13" s="627"/>
    </row>
    <row r="14" spans="1:9">
      <c r="A14" s="713" t="s">
        <v>74</v>
      </c>
      <c r="B14" s="605"/>
      <c r="C14" s="605"/>
      <c r="D14" s="605"/>
      <c r="E14" s="605"/>
      <c r="F14" s="605"/>
      <c r="G14" s="605"/>
      <c r="H14" s="605"/>
      <c r="I14" s="627"/>
    </row>
    <row r="15" spans="1:9">
      <c r="A15" s="713" t="s">
        <v>75</v>
      </c>
      <c r="B15" s="605"/>
      <c r="C15" s="605"/>
      <c r="D15" s="605"/>
      <c r="E15" s="605"/>
      <c r="F15" s="605"/>
      <c r="G15" s="605"/>
      <c r="H15" s="605"/>
      <c r="I15" s="627"/>
    </row>
    <row r="16" spans="1:9">
      <c r="A16" s="713" t="s">
        <v>76</v>
      </c>
      <c r="B16" s="605"/>
      <c r="C16" s="605"/>
      <c r="D16" s="605"/>
      <c r="E16" s="605"/>
      <c r="F16" s="605"/>
      <c r="G16" s="605"/>
      <c r="H16" s="605"/>
      <c r="I16" s="627"/>
    </row>
    <row r="17" spans="1:9">
      <c r="A17" s="713" t="s">
        <v>77</v>
      </c>
      <c r="B17" s="605"/>
      <c r="C17" s="605"/>
      <c r="D17" s="605"/>
      <c r="E17" s="605"/>
      <c r="F17" s="605"/>
      <c r="G17" s="605"/>
      <c r="H17" s="605"/>
      <c r="I17" s="627"/>
    </row>
    <row r="18" spans="1:9">
      <c r="A18" s="713" t="s">
        <v>78</v>
      </c>
      <c r="B18" s="605"/>
      <c r="C18" s="605"/>
      <c r="D18" s="605"/>
      <c r="E18" s="605"/>
      <c r="F18" s="605"/>
      <c r="G18" s="605"/>
      <c r="H18" s="605"/>
      <c r="I18" s="627"/>
    </row>
    <row r="19" spans="1:9">
      <c r="A19" s="713" t="s">
        <v>79</v>
      </c>
      <c r="B19" s="605"/>
      <c r="C19" s="605"/>
      <c r="D19" s="605"/>
      <c r="E19" s="605"/>
      <c r="F19" s="605"/>
      <c r="G19" s="605"/>
      <c r="H19" s="605"/>
      <c r="I19" s="627"/>
    </row>
    <row r="20" spans="1:9">
      <c r="A20" s="713" t="s">
        <v>80</v>
      </c>
      <c r="B20" s="605"/>
      <c r="C20" s="605"/>
      <c r="D20" s="605"/>
      <c r="E20" s="605"/>
      <c r="F20" s="605"/>
      <c r="G20" s="605"/>
      <c r="H20" s="605"/>
      <c r="I20" s="627"/>
    </row>
    <row r="21" spans="1:9">
      <c r="A21" s="713" t="s">
        <v>81</v>
      </c>
      <c r="B21" s="605"/>
      <c r="C21" s="605"/>
      <c r="D21" s="605"/>
      <c r="E21" s="605"/>
      <c r="F21" s="605"/>
      <c r="G21" s="605"/>
      <c r="H21" s="605"/>
      <c r="I21" s="627"/>
    </row>
    <row r="22" spans="1:9">
      <c r="A22" s="713" t="s">
        <v>82</v>
      </c>
      <c r="B22" s="605"/>
      <c r="C22" s="605"/>
      <c r="D22" s="605"/>
      <c r="E22" s="605"/>
      <c r="F22" s="605"/>
      <c r="G22" s="605"/>
      <c r="H22" s="605"/>
      <c r="I22" s="627"/>
    </row>
    <row r="23" spans="1:9">
      <c r="A23" s="713" t="s">
        <v>83</v>
      </c>
      <c r="B23" s="605"/>
      <c r="C23" s="605"/>
      <c r="D23" s="605"/>
      <c r="E23" s="605"/>
      <c r="F23" s="605"/>
      <c r="G23" s="605"/>
      <c r="H23" s="605"/>
      <c r="I23" s="627"/>
    </row>
    <row r="24" spans="1:9">
      <c r="A24" s="713" t="s">
        <v>84</v>
      </c>
      <c r="B24" s="605"/>
      <c r="C24" s="605"/>
      <c r="D24" s="605"/>
      <c r="E24" s="605"/>
      <c r="F24" s="605"/>
      <c r="G24" s="605"/>
      <c r="H24" s="605"/>
      <c r="I24" s="627"/>
    </row>
    <row r="25" spans="1:9">
      <c r="A25" s="604" t="s">
        <v>85</v>
      </c>
      <c r="B25" s="604"/>
      <c r="C25" s="604"/>
      <c r="D25" s="604"/>
      <c r="E25" s="604"/>
      <c r="F25" s="604"/>
      <c r="G25" s="604"/>
      <c r="H25" s="604"/>
      <c r="I25" s="627"/>
    </row>
    <row r="26" spans="1:9">
      <c r="A26" s="608" t="s">
        <v>86</v>
      </c>
      <c r="B26" s="715"/>
      <c r="C26" s="715"/>
      <c r="D26" s="715"/>
      <c r="E26" s="715"/>
      <c r="F26" s="715"/>
      <c r="G26" s="715"/>
      <c r="H26" s="715"/>
      <c r="I26" s="629"/>
    </row>
    <row r="27" spans="1:9">
      <c r="A27" s="604" t="s">
        <v>87</v>
      </c>
      <c r="B27" s="604"/>
      <c r="C27" s="604"/>
      <c r="D27" s="604"/>
      <c r="E27" s="604"/>
      <c r="F27" s="604"/>
      <c r="G27" s="604"/>
      <c r="H27" s="604"/>
      <c r="I27" s="627"/>
    </row>
    <row r="28" spans="1:9">
      <c r="A28" s="604" t="s">
        <v>88</v>
      </c>
      <c r="B28" s="604"/>
      <c r="C28" s="604"/>
      <c r="D28" s="604"/>
      <c r="E28" s="604"/>
      <c r="F28" s="604"/>
      <c r="G28" s="604"/>
      <c r="H28" s="604"/>
      <c r="I28" s="627"/>
    </row>
    <row r="29" spans="1:9">
      <c r="A29" s="604" t="s">
        <v>89</v>
      </c>
      <c r="B29" s="604"/>
      <c r="C29" s="604"/>
      <c r="D29" s="604"/>
      <c r="E29" s="604"/>
      <c r="F29" s="604"/>
      <c r="G29" s="604"/>
      <c r="H29" s="604"/>
      <c r="I29" s="627"/>
    </row>
    <row r="30" spans="1:9">
      <c r="A30" s="600" t="s">
        <v>90</v>
      </c>
      <c r="B30" s="601"/>
      <c r="C30" s="601"/>
      <c r="D30" s="601"/>
      <c r="E30" s="601"/>
      <c r="F30" s="601"/>
      <c r="G30" s="601"/>
      <c r="H30" s="601"/>
      <c r="I30" s="625"/>
    </row>
    <row r="31" spans="1:9">
      <c r="A31" s="600" t="s">
        <v>91</v>
      </c>
      <c r="B31" s="601"/>
      <c r="C31" s="601"/>
      <c r="D31" s="601"/>
      <c r="E31" s="601"/>
      <c r="F31" s="601"/>
      <c r="G31" s="601"/>
      <c r="H31" s="601"/>
      <c r="I31" s="625"/>
    </row>
    <row r="32" spans="1:9">
      <c r="A32" s="600" t="s">
        <v>92</v>
      </c>
      <c r="B32" s="601"/>
      <c r="C32" s="601"/>
      <c r="D32" s="601"/>
      <c r="E32" s="601"/>
      <c r="F32" s="601"/>
      <c r="G32" s="601"/>
      <c r="H32" s="601"/>
      <c r="I32" s="625"/>
    </row>
    <row r="33" spans="1:9">
      <c r="A33" s="716" t="s">
        <v>93</v>
      </c>
      <c r="B33" s="717"/>
      <c r="C33" s="717"/>
      <c r="D33" s="717"/>
      <c r="E33" s="717"/>
      <c r="F33" s="717"/>
      <c r="G33" s="717"/>
      <c r="H33" s="717"/>
      <c r="I33" s="736"/>
    </row>
    <row r="34" spans="1:9">
      <c r="A34" s="716" t="s">
        <v>94</v>
      </c>
      <c r="B34" s="717"/>
      <c r="C34" s="717"/>
      <c r="D34" s="717"/>
      <c r="E34" s="717"/>
      <c r="F34" s="717"/>
      <c r="G34" s="717"/>
      <c r="H34" s="717"/>
      <c r="I34" s="736"/>
    </row>
    <row r="35" spans="1:9">
      <c r="A35" s="718" t="s">
        <v>95</v>
      </c>
      <c r="B35" s="719"/>
      <c r="C35" s="719"/>
      <c r="D35" s="719"/>
      <c r="E35" s="719"/>
      <c r="F35" s="719"/>
      <c r="G35" s="719"/>
      <c r="H35" s="719"/>
      <c r="I35" s="737"/>
    </row>
    <row r="36" spans="1:9">
      <c r="A36" s="718" t="s">
        <v>96</v>
      </c>
      <c r="B36" s="719"/>
      <c r="C36" s="719"/>
      <c r="D36" s="719"/>
      <c r="E36" s="719"/>
      <c r="F36" s="719"/>
      <c r="G36" s="719"/>
      <c r="H36" s="719"/>
      <c r="I36" s="737"/>
    </row>
    <row r="37" spans="1:9">
      <c r="A37" s="600" t="s">
        <v>97</v>
      </c>
      <c r="B37" s="601"/>
      <c r="C37" s="601"/>
      <c r="D37" s="601"/>
      <c r="E37" s="601"/>
      <c r="F37" s="601"/>
      <c r="G37" s="601"/>
      <c r="H37" s="601"/>
      <c r="I37" s="625"/>
    </row>
    <row r="38" spans="1:9">
      <c r="A38" s="600" t="s">
        <v>98</v>
      </c>
      <c r="B38" s="601"/>
      <c r="C38" s="601"/>
      <c r="D38" s="601"/>
      <c r="E38" s="601"/>
      <c r="F38" s="601"/>
      <c r="G38" s="601"/>
      <c r="H38" s="601"/>
      <c r="I38" s="625"/>
    </row>
    <row r="39" spans="1:9">
      <c r="A39" s="720" t="s">
        <v>99</v>
      </c>
      <c r="B39" s="601"/>
      <c r="C39" s="601"/>
      <c r="D39" s="601"/>
      <c r="E39" s="601"/>
      <c r="F39" s="601"/>
      <c r="G39" s="601"/>
      <c r="H39" s="601"/>
      <c r="I39" s="625"/>
    </row>
    <row r="40" spans="1:9">
      <c r="A40" s="600" t="s">
        <v>100</v>
      </c>
      <c r="B40" s="601"/>
      <c r="C40" s="601"/>
      <c r="D40" s="601"/>
      <c r="E40" s="601"/>
      <c r="F40" s="601"/>
      <c r="G40" s="601"/>
      <c r="H40" s="601"/>
      <c r="I40" s="625"/>
    </row>
    <row r="41" spans="1:9">
      <c r="A41" s="604" t="s">
        <v>101</v>
      </c>
      <c r="B41" s="604"/>
      <c r="C41" s="604"/>
      <c r="D41" s="604"/>
      <c r="E41" s="604"/>
      <c r="F41" s="604"/>
      <c r="G41" s="604"/>
      <c r="H41" s="604"/>
      <c r="I41" s="627"/>
    </row>
    <row r="42" spans="1:9">
      <c r="A42" s="604" t="s">
        <v>102</v>
      </c>
      <c r="B42" s="604"/>
      <c r="C42" s="604"/>
      <c r="D42" s="604"/>
      <c r="E42" s="604"/>
      <c r="F42" s="604"/>
      <c r="G42" s="604"/>
      <c r="H42" s="604"/>
      <c r="I42" s="627"/>
    </row>
    <row r="43" spans="1:9">
      <c r="A43" s="721" t="s">
        <v>103</v>
      </c>
      <c r="B43" s="722"/>
      <c r="C43" s="722"/>
      <c r="D43" s="722"/>
      <c r="E43" s="722"/>
      <c r="F43" s="722"/>
      <c r="G43" s="722"/>
      <c r="H43" s="722"/>
      <c r="I43" s="738"/>
    </row>
    <row r="44" spans="1:9">
      <c r="A44" s="604" t="s">
        <v>104</v>
      </c>
      <c r="B44" s="618"/>
      <c r="C44" s="618"/>
      <c r="D44" s="618"/>
      <c r="E44" s="618"/>
      <c r="F44" s="618"/>
      <c r="G44" s="618"/>
      <c r="H44" s="618"/>
      <c r="I44" s="627"/>
    </row>
    <row r="45" spans="1:9">
      <c r="A45" s="604" t="s">
        <v>105</v>
      </c>
      <c r="B45" s="604"/>
      <c r="C45" s="604"/>
      <c r="D45" s="604"/>
      <c r="E45" s="604"/>
      <c r="F45" s="604"/>
      <c r="G45" s="604"/>
      <c r="H45" s="604"/>
      <c r="I45" s="627"/>
    </row>
    <row r="46" spans="1:9">
      <c r="A46" s="604" t="s">
        <v>106</v>
      </c>
      <c r="B46" s="604"/>
      <c r="C46" s="604"/>
      <c r="D46" s="604"/>
      <c r="E46" s="604"/>
      <c r="F46" s="604"/>
      <c r="G46" s="604"/>
      <c r="H46" s="604"/>
      <c r="I46" s="627"/>
    </row>
    <row r="47" spans="1:9">
      <c r="A47" s="604" t="s">
        <v>107</v>
      </c>
      <c r="B47" s="604"/>
      <c r="C47" s="604"/>
      <c r="D47" s="604"/>
      <c r="E47" s="604"/>
      <c r="F47" s="604"/>
      <c r="G47" s="604"/>
      <c r="H47" s="604"/>
      <c r="I47" s="627"/>
    </row>
    <row r="48" spans="1:9">
      <c r="A48" s="604" t="s">
        <v>108</v>
      </c>
      <c r="B48" s="604"/>
      <c r="C48" s="604"/>
      <c r="D48" s="604"/>
      <c r="E48" s="604"/>
      <c r="F48" s="604"/>
      <c r="G48" s="604"/>
      <c r="H48" s="604"/>
      <c r="I48" s="627"/>
    </row>
    <row r="49" spans="1:9">
      <c r="A49" s="604" t="s">
        <v>109</v>
      </c>
      <c r="B49" s="604"/>
      <c r="C49" s="604"/>
      <c r="D49" s="604"/>
      <c r="E49" s="604"/>
      <c r="F49" s="604"/>
      <c r="G49" s="604"/>
      <c r="H49" s="604"/>
      <c r="I49" s="627"/>
    </row>
    <row r="50" spans="1:9">
      <c r="A50" s="604" t="s">
        <v>110</v>
      </c>
      <c r="B50" s="604"/>
      <c r="C50" s="604"/>
      <c r="D50" s="604"/>
      <c r="E50" s="604"/>
      <c r="F50" s="604"/>
      <c r="G50" s="604"/>
      <c r="H50" s="604"/>
      <c r="I50" s="627"/>
    </row>
    <row r="51" spans="1:9">
      <c r="A51" s="604" t="s">
        <v>111</v>
      </c>
      <c r="B51" s="604"/>
      <c r="C51" s="604"/>
      <c r="D51" s="604"/>
      <c r="E51" s="604"/>
      <c r="F51" s="604"/>
      <c r="G51" s="604"/>
      <c r="H51" s="604"/>
      <c r="I51" s="627"/>
    </row>
    <row r="52" spans="1:9">
      <c r="A52" s="723" t="s">
        <v>112</v>
      </c>
      <c r="B52" s="605"/>
      <c r="C52" s="605"/>
      <c r="D52" s="605"/>
      <c r="E52" s="605"/>
      <c r="F52" s="605"/>
      <c r="G52" s="605"/>
      <c r="H52" s="605"/>
      <c r="I52" s="627"/>
    </row>
    <row r="53" spans="1:9">
      <c r="A53" s="723" t="s">
        <v>113</v>
      </c>
      <c r="B53" s="605"/>
      <c r="C53" s="605"/>
      <c r="D53" s="605"/>
      <c r="E53" s="605"/>
      <c r="F53" s="605"/>
      <c r="G53" s="605"/>
      <c r="H53" s="605"/>
      <c r="I53" s="627"/>
    </row>
    <row r="54" spans="1:9">
      <c r="A54" s="723" t="s">
        <v>114</v>
      </c>
      <c r="B54" s="605"/>
      <c r="D54" s="605"/>
      <c r="E54" s="605"/>
      <c r="F54" s="605"/>
      <c r="G54" s="605"/>
      <c r="H54" s="605"/>
      <c r="I54" s="627"/>
    </row>
    <row r="55" spans="1:9">
      <c r="A55" s="723" t="s">
        <v>115</v>
      </c>
      <c r="B55" s="605"/>
      <c r="C55" s="605"/>
      <c r="D55" s="605"/>
      <c r="E55" s="605"/>
      <c r="F55" s="605"/>
      <c r="G55" s="605"/>
      <c r="H55" s="605"/>
      <c r="I55" s="627"/>
    </row>
    <row r="56" spans="1:9">
      <c r="A56" s="723" t="s">
        <v>116</v>
      </c>
      <c r="B56" s="605"/>
      <c r="C56" s="605"/>
      <c r="D56" s="605"/>
      <c r="E56" s="605"/>
      <c r="F56" s="605"/>
      <c r="G56" s="605"/>
      <c r="H56" s="605"/>
      <c r="I56" s="627"/>
    </row>
    <row r="57" spans="1:9">
      <c r="A57" s="724" t="s">
        <v>117</v>
      </c>
      <c r="B57" s="725"/>
      <c r="C57" s="725"/>
      <c r="D57" s="725"/>
      <c r="E57" s="725"/>
      <c r="F57" s="725"/>
      <c r="G57" s="725"/>
      <c r="H57" s="725"/>
      <c r="I57" s="627"/>
    </row>
    <row r="58" spans="1:9">
      <c r="A58" s="726" t="s">
        <v>118</v>
      </c>
      <c r="B58" s="727"/>
      <c r="C58" s="727"/>
      <c r="D58" s="727"/>
      <c r="E58" s="727"/>
      <c r="F58" s="727"/>
      <c r="G58" s="727"/>
      <c r="H58" s="727"/>
      <c r="I58" s="625"/>
    </row>
    <row r="59" spans="1:9">
      <c r="A59" s="726" t="s">
        <v>119</v>
      </c>
      <c r="B59" s="727"/>
      <c r="C59" s="727"/>
      <c r="D59" s="727"/>
      <c r="E59" s="727"/>
      <c r="F59" s="727"/>
      <c r="G59" s="727"/>
      <c r="H59" s="727"/>
      <c r="I59" s="625"/>
    </row>
    <row r="60" spans="1:9">
      <c r="A60" s="726" t="s">
        <v>120</v>
      </c>
      <c r="B60" s="727"/>
      <c r="C60" s="727"/>
      <c r="D60" s="727"/>
      <c r="E60" s="727"/>
      <c r="F60" s="727"/>
      <c r="G60" s="727"/>
      <c r="H60" s="727"/>
      <c r="I60" s="625"/>
    </row>
    <row r="61" spans="1:9">
      <c r="A61" s="728" t="s">
        <v>121</v>
      </c>
      <c r="B61" s="601"/>
      <c r="C61" s="601"/>
      <c r="D61" s="601"/>
      <c r="E61" s="601"/>
      <c r="F61" s="601"/>
      <c r="G61" s="601"/>
      <c r="H61" s="601"/>
      <c r="I61" s="625"/>
    </row>
    <row r="62" spans="1:9">
      <c r="A62" s="728" t="s">
        <v>122</v>
      </c>
      <c r="B62" s="601"/>
      <c r="C62" s="601"/>
      <c r="D62" s="601"/>
      <c r="E62" s="601"/>
      <c r="F62" s="601"/>
      <c r="G62" s="601"/>
      <c r="H62" s="601"/>
      <c r="I62" s="625"/>
    </row>
    <row r="63" spans="1:9">
      <c r="A63" s="728" t="s">
        <v>123</v>
      </c>
      <c r="B63" s="601"/>
      <c r="C63" s="601"/>
      <c r="D63" s="601"/>
      <c r="E63" s="601"/>
      <c r="F63" s="601"/>
      <c r="G63" s="601"/>
      <c r="H63" s="601"/>
      <c r="I63" s="625"/>
    </row>
    <row r="64" spans="1:9">
      <c r="A64" s="604" t="s">
        <v>124</v>
      </c>
      <c r="B64" s="604"/>
      <c r="C64" s="604"/>
      <c r="D64" s="604"/>
      <c r="E64" s="604"/>
      <c r="F64" s="604"/>
      <c r="G64" s="604"/>
      <c r="H64" s="604"/>
      <c r="I64" s="627"/>
    </row>
    <row r="65" spans="1:9">
      <c r="A65" s="700" t="s">
        <v>125</v>
      </c>
      <c r="B65" s="698"/>
      <c r="C65" s="698"/>
      <c r="D65" s="698"/>
      <c r="E65" s="698"/>
      <c r="F65" s="698"/>
      <c r="G65" s="698"/>
      <c r="H65" s="698"/>
      <c r="I65" s="729"/>
    </row>
    <row r="66" spans="1:9">
      <c r="A66" s="700" t="s">
        <v>126</v>
      </c>
      <c r="B66" s="698"/>
      <c r="C66" s="698"/>
      <c r="D66" s="698"/>
      <c r="E66" s="698"/>
      <c r="F66" s="698"/>
      <c r="G66" s="698"/>
      <c r="H66" s="698"/>
      <c r="I66" s="729"/>
    </row>
    <row r="67" spans="1:9">
      <c r="A67" s="700" t="s">
        <v>127</v>
      </c>
      <c r="B67" s="698"/>
      <c r="C67" s="698"/>
      <c r="D67" s="698"/>
      <c r="E67" s="698"/>
      <c r="F67" s="698"/>
      <c r="G67" s="698"/>
      <c r="H67" s="698"/>
      <c r="I67" s="729"/>
    </row>
    <row r="68" ht="14.25" spans="1:9">
      <c r="A68" s="739" t="s">
        <v>128</v>
      </c>
      <c r="B68" s="740"/>
      <c r="C68" s="741"/>
      <c r="D68" s="741"/>
      <c r="E68" s="741"/>
      <c r="F68" s="741"/>
      <c r="G68" s="741"/>
      <c r="H68" s="741"/>
      <c r="I68" s="754"/>
    </row>
    <row r="69" ht="14.25" spans="1:9">
      <c r="A69" s="739" t="s">
        <v>129</v>
      </c>
      <c r="B69" s="740"/>
      <c r="C69" s="741"/>
      <c r="D69" s="741"/>
      <c r="E69" s="741"/>
      <c r="F69" s="741"/>
      <c r="H69" s="741"/>
      <c r="I69" s="754"/>
    </row>
    <row r="70" ht="14.25" spans="1:9">
      <c r="A70" s="742" t="s">
        <v>130</v>
      </c>
      <c r="B70" s="743"/>
      <c r="C70" s="521"/>
      <c r="D70" s="521"/>
      <c r="E70" s="521"/>
      <c r="F70" s="521"/>
      <c r="G70" s="521"/>
      <c r="H70" s="521"/>
      <c r="I70" s="755"/>
    </row>
    <row r="71" spans="1:9">
      <c r="A71" s="700" t="s">
        <v>131</v>
      </c>
      <c r="B71" s="698"/>
      <c r="C71" s="698"/>
      <c r="D71" s="698"/>
      <c r="E71" s="698"/>
      <c r="F71" s="698"/>
      <c r="G71" s="698"/>
      <c r="H71" s="698"/>
      <c r="I71" s="729"/>
    </row>
    <row r="72" spans="1:9">
      <c r="A72" s="744" t="s">
        <v>132</v>
      </c>
      <c r="B72" s="698"/>
      <c r="C72" s="698"/>
      <c r="D72" s="698"/>
      <c r="E72" s="698"/>
      <c r="F72" s="698"/>
      <c r="G72" s="698"/>
      <c r="H72" s="698"/>
      <c r="I72" s="729"/>
    </row>
    <row r="73" spans="1:9">
      <c r="A73" s="744" t="s">
        <v>133</v>
      </c>
      <c r="B73" s="698"/>
      <c r="C73" s="698"/>
      <c r="D73" s="698"/>
      <c r="E73" s="698"/>
      <c r="F73" s="698"/>
      <c r="G73" s="698"/>
      <c r="H73" s="698"/>
      <c r="I73" s="729"/>
    </row>
    <row r="74" spans="1:9">
      <c r="A74" s="744" t="s">
        <v>134</v>
      </c>
      <c r="B74" s="698"/>
      <c r="C74" s="698"/>
      <c r="D74" s="698"/>
      <c r="E74" s="698"/>
      <c r="F74" s="698"/>
      <c r="G74" s="698"/>
      <c r="H74" s="698"/>
      <c r="I74" s="729"/>
    </row>
    <row r="75" spans="1:9">
      <c r="A75" s="744" t="s">
        <v>135</v>
      </c>
      <c r="B75" s="698"/>
      <c r="C75" s="698"/>
      <c r="D75" s="698"/>
      <c r="E75" s="698"/>
      <c r="F75" s="698"/>
      <c r="G75" s="698"/>
      <c r="H75" s="698"/>
      <c r="I75" s="729"/>
    </row>
    <row r="76" spans="1:9">
      <c r="A76" s="744" t="s">
        <v>136</v>
      </c>
      <c r="B76" s="698"/>
      <c r="C76" s="698"/>
      <c r="D76" s="698"/>
      <c r="E76" s="698"/>
      <c r="F76" s="698"/>
      <c r="G76" s="698"/>
      <c r="H76" s="698"/>
      <c r="I76" s="729"/>
    </row>
    <row r="77" spans="1:9">
      <c r="A77" s="744" t="s">
        <v>137</v>
      </c>
      <c r="B77" s="698"/>
      <c r="C77" s="698"/>
      <c r="D77" s="698"/>
      <c r="E77" s="698"/>
      <c r="F77" s="698"/>
      <c r="G77" s="698"/>
      <c r="H77" s="698"/>
      <c r="I77" s="729"/>
    </row>
    <row r="78" spans="1:9">
      <c r="A78" s="744" t="s">
        <v>138</v>
      </c>
      <c r="B78" s="698"/>
      <c r="C78" s="698"/>
      <c r="D78" s="698"/>
      <c r="E78" s="698"/>
      <c r="F78" s="698"/>
      <c r="G78" s="698"/>
      <c r="H78" s="698"/>
      <c r="I78" s="729"/>
    </row>
    <row r="79" spans="1:9">
      <c r="A79" s="744" t="s">
        <v>139</v>
      </c>
      <c r="B79" s="698"/>
      <c r="C79" s="698"/>
      <c r="D79" s="698"/>
      <c r="E79" s="698"/>
      <c r="F79" s="698"/>
      <c r="G79" s="698"/>
      <c r="H79" s="698"/>
      <c r="I79" s="729"/>
    </row>
    <row r="80" spans="1:9">
      <c r="A80" s="600" t="s">
        <v>140</v>
      </c>
      <c r="B80" s="598"/>
      <c r="C80" s="598"/>
      <c r="D80" s="598"/>
      <c r="E80" s="598"/>
      <c r="F80" s="598"/>
      <c r="G80" s="598"/>
      <c r="H80" s="598"/>
      <c r="I80" s="625"/>
    </row>
    <row r="81" spans="1:9">
      <c r="A81" s="600" t="s">
        <v>141</v>
      </c>
      <c r="B81" s="745"/>
      <c r="C81" s="745"/>
      <c r="D81" s="745"/>
      <c r="E81" s="745"/>
      <c r="F81" s="745"/>
      <c r="G81" s="745"/>
      <c r="H81" s="745"/>
      <c r="I81" s="625"/>
    </row>
    <row r="82" ht="25" customHeight="1" spans="1:9">
      <c r="A82" s="600" t="s">
        <v>142</v>
      </c>
      <c r="B82" s="745"/>
      <c r="C82" s="745"/>
      <c r="D82" s="745"/>
      <c r="E82" s="745"/>
      <c r="F82" s="745"/>
      <c r="G82" s="745"/>
      <c r="H82" s="745"/>
      <c r="I82" s="625"/>
    </row>
    <row r="83" spans="1:9">
      <c r="A83" s="744" t="s">
        <v>143</v>
      </c>
      <c r="B83" s="698"/>
      <c r="C83" s="698"/>
      <c r="D83" s="698"/>
      <c r="E83" s="698"/>
      <c r="F83" s="698"/>
      <c r="G83" s="698"/>
      <c r="H83" s="698"/>
      <c r="I83" s="729"/>
    </row>
    <row r="84" spans="1:9">
      <c r="A84" s="744" t="s">
        <v>144</v>
      </c>
      <c r="B84" s="698"/>
      <c r="C84" s="698"/>
      <c r="D84" s="698"/>
      <c r="E84" s="698"/>
      <c r="F84" s="698"/>
      <c r="G84" s="698"/>
      <c r="H84" s="698"/>
      <c r="I84" s="729"/>
    </row>
    <row r="85" spans="1:9">
      <c r="A85" s="746" t="s">
        <v>145</v>
      </c>
      <c r="B85" s="698"/>
      <c r="C85" s="698"/>
      <c r="D85" s="698"/>
      <c r="E85" s="698"/>
      <c r="F85" s="698"/>
      <c r="G85" s="698"/>
      <c r="H85" s="698"/>
      <c r="I85" s="729"/>
    </row>
    <row r="86" ht="45" customHeight="1" spans="1:9">
      <c r="A86" s="747" t="s">
        <v>146</v>
      </c>
      <c r="B86" s="748"/>
      <c r="C86" s="748"/>
      <c r="D86" s="748"/>
      <c r="E86" s="748"/>
      <c r="F86" s="748"/>
      <c r="G86" s="748"/>
      <c r="H86" s="748"/>
      <c r="I86" s="756"/>
    </row>
    <row r="87" spans="1:9">
      <c r="A87" s="746" t="s">
        <v>147</v>
      </c>
      <c r="B87" s="698"/>
      <c r="C87" s="698"/>
      <c r="D87" s="698"/>
      <c r="E87" s="698"/>
      <c r="F87" s="698"/>
      <c r="G87" s="698"/>
      <c r="H87" s="698"/>
      <c r="I87" s="729"/>
    </row>
    <row r="88" spans="1:9">
      <c r="A88" s="749" t="s">
        <v>148</v>
      </c>
      <c r="B88" s="698"/>
      <c r="C88" s="698"/>
      <c r="D88" s="698"/>
      <c r="E88" s="698"/>
      <c r="F88" s="698"/>
      <c r="G88" s="698"/>
      <c r="H88" s="698"/>
      <c r="I88" s="729"/>
    </row>
    <row r="89" ht="27" customHeight="1" spans="1:9">
      <c r="A89" s="750" t="s">
        <v>149</v>
      </c>
      <c r="B89" s="751"/>
      <c r="C89" s="751"/>
      <c r="D89" s="751"/>
      <c r="E89" s="751"/>
      <c r="F89" s="751"/>
      <c r="G89" s="751"/>
      <c r="H89" s="751"/>
      <c r="I89" s="757"/>
    </row>
    <row r="90" spans="1:9">
      <c r="A90" s="752" t="s">
        <v>150</v>
      </c>
      <c r="B90" s="753"/>
      <c r="C90" s="753"/>
      <c r="D90" s="753"/>
      <c r="E90" s="753"/>
      <c r="F90" s="753"/>
      <c r="G90" s="753"/>
      <c r="H90" s="753"/>
      <c r="I90" s="758"/>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86"/>
  <sheetViews>
    <sheetView topLeftCell="B1" workbookViewId="0">
      <selection activeCell="X1" sqref="X1"/>
    </sheetView>
  </sheetViews>
  <sheetFormatPr defaultColWidth="9" defaultRowHeight="13.5"/>
  <cols>
    <col min="2" max="2" width="7.05833333333333" style="364" customWidth="1"/>
    <col min="3" max="3" width="8.675" style="364" customWidth="1"/>
    <col min="4" max="12" width="6.44166666666667" style="364" customWidth="1"/>
    <col min="13" max="13" width="5.88333333333333" style="364" customWidth="1"/>
    <col min="14" max="23" width="6.44166666666667" style="364" customWidth="1"/>
    <col min="24" max="24" width="8.08333333333333" customWidth="1"/>
    <col min="16378" max="16384" width="9" style="365"/>
  </cols>
  <sheetData>
    <row r="1" customFormat="1" ht="46.5" spans="1:25">
      <c r="A1" s="366" t="s">
        <v>1584</v>
      </c>
      <c r="B1" s="366"/>
      <c r="C1" s="366"/>
      <c r="D1" s="366"/>
      <c r="E1" s="366"/>
      <c r="F1" s="366"/>
      <c r="G1" s="366"/>
      <c r="H1" s="366"/>
      <c r="I1" s="366"/>
      <c r="J1" s="366"/>
      <c r="K1" s="366"/>
      <c r="L1" s="366"/>
      <c r="M1" s="366"/>
      <c r="N1" s="366"/>
      <c r="O1" s="366"/>
      <c r="P1" s="366"/>
      <c r="Q1" s="366"/>
      <c r="R1" s="366"/>
      <c r="S1" s="366"/>
      <c r="T1" s="366"/>
      <c r="U1" s="366"/>
      <c r="V1" s="366"/>
      <c r="W1" s="366"/>
      <c r="X1" s="26" t="s">
        <v>667</v>
      </c>
      <c r="Y1" s="26"/>
    </row>
    <row r="2" s="362" customFormat="1" ht="35" customHeight="1" spans="1:16383">
      <c r="A2" s="367" t="s">
        <v>1585</v>
      </c>
      <c r="B2" s="367"/>
      <c r="C2" s="367"/>
      <c r="D2" s="367"/>
      <c r="E2" s="367"/>
      <c r="F2" s="367"/>
      <c r="G2" s="367"/>
      <c r="H2" s="367"/>
      <c r="I2" s="367"/>
      <c r="J2" s="367"/>
      <c r="K2" s="367"/>
      <c r="L2" s="367"/>
      <c r="M2" s="367"/>
      <c r="N2" s="367"/>
      <c r="O2" s="367"/>
      <c r="P2" s="367"/>
      <c r="Q2" s="367"/>
      <c r="R2" s="367"/>
      <c r="S2" s="367"/>
      <c r="T2" s="367"/>
      <c r="U2" s="367"/>
      <c r="V2" s="367"/>
      <c r="W2" s="367"/>
      <c r="X2" s="26" t="s">
        <v>1586</v>
      </c>
      <c r="Y2" s="382"/>
      <c r="Z2" s="382"/>
      <c r="AA2" s="382"/>
      <c r="AB2" s="382"/>
      <c r="XEX2" s="383"/>
      <c r="XEY2" s="383"/>
      <c r="XEZ2" s="383"/>
      <c r="XFA2" s="383"/>
      <c r="XFB2" s="383"/>
      <c r="XFC2" s="383"/>
    </row>
    <row r="3" s="362" customFormat="1" ht="35" customHeight="1" spans="1:16383">
      <c r="A3" s="368" t="s">
        <v>1587</v>
      </c>
      <c r="B3" s="367"/>
      <c r="C3" s="367"/>
      <c r="D3" s="367"/>
      <c r="E3" s="367"/>
      <c r="F3" s="367"/>
      <c r="G3" s="367"/>
      <c r="H3" s="367"/>
      <c r="I3" s="367"/>
      <c r="J3" s="367"/>
      <c r="K3" s="367"/>
      <c r="L3" s="367"/>
      <c r="M3" s="367"/>
      <c r="N3" s="367"/>
      <c r="O3" s="367"/>
      <c r="P3" s="367"/>
      <c r="Q3" s="367"/>
      <c r="R3" s="367"/>
      <c r="S3" s="367"/>
      <c r="T3" s="367"/>
      <c r="U3" s="367"/>
      <c r="V3" s="367"/>
      <c r="W3" s="367"/>
      <c r="X3" s="382"/>
      <c r="Y3" s="382"/>
      <c r="Z3" s="382"/>
      <c r="AA3" s="382"/>
      <c r="AB3" s="382"/>
      <c r="XEX3" s="383"/>
      <c r="XEY3" s="383"/>
      <c r="XEZ3" s="383"/>
      <c r="XFA3" s="383"/>
      <c r="XFB3" s="383"/>
      <c r="XFC3" s="383"/>
    </row>
    <row r="4" customFormat="1" ht="45" spans="1:23">
      <c r="A4" s="369" t="s">
        <v>303</v>
      </c>
      <c r="B4" s="370" t="s">
        <v>1588</v>
      </c>
      <c r="C4" s="370" t="s">
        <v>1589</v>
      </c>
      <c r="D4" s="370" t="s">
        <v>1590</v>
      </c>
      <c r="E4" s="370" t="s">
        <v>1591</v>
      </c>
      <c r="F4" s="370" t="s">
        <v>1592</v>
      </c>
      <c r="G4" s="370" t="s">
        <v>1593</v>
      </c>
      <c r="H4" s="371" t="s">
        <v>1594</v>
      </c>
      <c r="I4" s="371" t="s">
        <v>1595</v>
      </c>
      <c r="J4" s="787" t="s">
        <v>1596</v>
      </c>
      <c r="K4" s="371" t="s">
        <v>1597</v>
      </c>
      <c r="L4" s="370" t="s">
        <v>1598</v>
      </c>
      <c r="M4" s="370" t="s">
        <v>1599</v>
      </c>
      <c r="N4" s="370" t="s">
        <v>1600</v>
      </c>
      <c r="O4" s="370" t="s">
        <v>1601</v>
      </c>
      <c r="P4" s="370" t="s">
        <v>1602</v>
      </c>
      <c r="Q4" s="370" t="s">
        <v>1603</v>
      </c>
      <c r="R4" s="787" t="s">
        <v>1604</v>
      </c>
      <c r="S4" s="371" t="s">
        <v>1605</v>
      </c>
      <c r="T4" s="371" t="s">
        <v>1606</v>
      </c>
      <c r="U4" s="371" t="s">
        <v>1607</v>
      </c>
      <c r="V4" s="371" t="s">
        <v>1481</v>
      </c>
      <c r="W4" s="370" t="s">
        <v>1500</v>
      </c>
    </row>
    <row r="5" customFormat="1" ht="15" spans="1:23">
      <c r="A5" s="372" t="s">
        <v>1454</v>
      </c>
      <c r="B5" s="373">
        <v>1</v>
      </c>
      <c r="C5" s="373">
        <v>2</v>
      </c>
      <c r="D5" s="373">
        <v>3</v>
      </c>
      <c r="E5" s="373">
        <v>4</v>
      </c>
      <c r="F5" s="373">
        <v>5</v>
      </c>
      <c r="G5" s="373">
        <v>6</v>
      </c>
      <c r="H5" s="373">
        <v>7</v>
      </c>
      <c r="I5" s="373">
        <v>8</v>
      </c>
      <c r="J5" s="373">
        <v>9</v>
      </c>
      <c r="K5" s="373">
        <v>10</v>
      </c>
      <c r="L5" s="373">
        <v>11</v>
      </c>
      <c r="M5" s="373">
        <v>12</v>
      </c>
      <c r="N5" s="373">
        <v>13</v>
      </c>
      <c r="O5" s="373">
        <v>14</v>
      </c>
      <c r="P5" s="373">
        <v>15</v>
      </c>
      <c r="Q5" s="373">
        <v>16</v>
      </c>
      <c r="R5" s="373">
        <v>17</v>
      </c>
      <c r="S5" s="373">
        <v>18</v>
      </c>
      <c r="T5" s="373">
        <v>19</v>
      </c>
      <c r="U5" s="373">
        <v>20</v>
      </c>
      <c r="V5" s="373">
        <v>21</v>
      </c>
      <c r="W5" s="373">
        <v>22</v>
      </c>
    </row>
    <row r="6" customFormat="1" ht="16.5" spans="1:23">
      <c r="A6" s="263">
        <v>0.5</v>
      </c>
      <c r="B6" s="374">
        <v>231.4</v>
      </c>
      <c r="C6" s="374">
        <v>311.9</v>
      </c>
      <c r="D6" s="374">
        <v>276.5</v>
      </c>
      <c r="E6" s="374">
        <v>428.5</v>
      </c>
      <c r="F6" s="374">
        <v>381.5</v>
      </c>
      <c r="G6" s="374">
        <v>382.4</v>
      </c>
      <c r="H6" s="374">
        <v>581.3</v>
      </c>
      <c r="I6" s="374">
        <v>229.2</v>
      </c>
      <c r="J6" s="374">
        <v>275.2</v>
      </c>
      <c r="K6" s="374">
        <v>284.8</v>
      </c>
      <c r="L6" s="380">
        <v>325</v>
      </c>
      <c r="M6" s="374">
        <v>217.2</v>
      </c>
      <c r="N6" s="374">
        <v>208.3</v>
      </c>
      <c r="O6" s="374">
        <v>210.5</v>
      </c>
      <c r="P6" s="374">
        <v>200.4</v>
      </c>
      <c r="Q6" s="374">
        <v>232.2</v>
      </c>
      <c r="R6" s="380">
        <v>328</v>
      </c>
      <c r="S6" s="374">
        <v>212.6</v>
      </c>
      <c r="T6" s="374">
        <v>210.3</v>
      </c>
      <c r="U6" s="374">
        <v>216.7</v>
      </c>
      <c r="V6" s="374">
        <v>280.8</v>
      </c>
      <c r="W6" s="374">
        <v>284.7</v>
      </c>
    </row>
    <row r="7" customFormat="1" ht="15" spans="1:23">
      <c r="A7" s="263">
        <v>1</v>
      </c>
      <c r="B7" s="375">
        <v>255</v>
      </c>
      <c r="C7" s="375">
        <v>348.5</v>
      </c>
      <c r="D7" s="375">
        <v>305</v>
      </c>
      <c r="E7" s="375">
        <v>484</v>
      </c>
      <c r="F7" s="375">
        <v>432</v>
      </c>
      <c r="G7" s="375">
        <v>433</v>
      </c>
      <c r="H7" s="375">
        <v>704</v>
      </c>
      <c r="I7" s="375">
        <v>251</v>
      </c>
      <c r="J7" s="375">
        <v>299</v>
      </c>
      <c r="K7" s="375">
        <v>307.5</v>
      </c>
      <c r="L7" s="375">
        <v>342</v>
      </c>
      <c r="M7" s="375">
        <v>220</v>
      </c>
      <c r="N7" s="375">
        <v>212</v>
      </c>
      <c r="O7" s="375">
        <v>212</v>
      </c>
      <c r="P7" s="375">
        <v>208</v>
      </c>
      <c r="Q7" s="375">
        <v>258</v>
      </c>
      <c r="R7" s="375">
        <v>344.5</v>
      </c>
      <c r="S7" s="375">
        <v>212</v>
      </c>
      <c r="T7" s="375">
        <v>212</v>
      </c>
      <c r="U7" s="375">
        <v>219</v>
      </c>
      <c r="V7" s="375">
        <v>302.5</v>
      </c>
      <c r="W7" s="375">
        <v>307.5</v>
      </c>
    </row>
    <row r="8" customFormat="1" ht="15" spans="1:23">
      <c r="A8" s="263">
        <v>1.5</v>
      </c>
      <c r="B8" s="375">
        <v>294</v>
      </c>
      <c r="C8" s="375">
        <v>401</v>
      </c>
      <c r="D8" s="375">
        <v>347</v>
      </c>
      <c r="E8" s="375">
        <v>540</v>
      </c>
      <c r="F8" s="375">
        <v>484</v>
      </c>
      <c r="G8" s="375">
        <v>519</v>
      </c>
      <c r="H8" s="375">
        <v>824</v>
      </c>
      <c r="I8" s="375">
        <v>288</v>
      </c>
      <c r="J8" s="375">
        <v>334</v>
      </c>
      <c r="K8" s="375">
        <v>360</v>
      </c>
      <c r="L8" s="375">
        <v>382</v>
      </c>
      <c r="M8" s="375">
        <v>256</v>
      </c>
      <c r="N8" s="375">
        <v>241</v>
      </c>
      <c r="O8" s="375">
        <v>241</v>
      </c>
      <c r="P8" s="375">
        <v>237</v>
      </c>
      <c r="Q8" s="375">
        <v>296</v>
      </c>
      <c r="R8" s="375">
        <v>395</v>
      </c>
      <c r="S8" s="375">
        <v>240</v>
      </c>
      <c r="T8" s="375">
        <v>241</v>
      </c>
      <c r="U8" s="375">
        <v>253</v>
      </c>
      <c r="V8" s="375">
        <v>354</v>
      </c>
      <c r="W8" s="375">
        <v>360</v>
      </c>
    </row>
    <row r="9" customFormat="1" ht="15" spans="1:23">
      <c r="A9" s="263">
        <v>2</v>
      </c>
      <c r="B9" s="375">
        <v>322</v>
      </c>
      <c r="C9" s="375">
        <v>440</v>
      </c>
      <c r="D9" s="375">
        <v>378</v>
      </c>
      <c r="E9" s="375">
        <v>585</v>
      </c>
      <c r="F9" s="375">
        <v>533</v>
      </c>
      <c r="G9" s="375">
        <v>598</v>
      </c>
      <c r="H9" s="375">
        <v>934</v>
      </c>
      <c r="I9" s="375">
        <v>315</v>
      </c>
      <c r="J9" s="375">
        <v>364</v>
      </c>
      <c r="K9" s="375">
        <v>397</v>
      </c>
      <c r="L9" s="375">
        <v>406</v>
      </c>
      <c r="M9" s="375">
        <v>277</v>
      </c>
      <c r="N9" s="375">
        <v>263</v>
      </c>
      <c r="O9" s="375">
        <v>263</v>
      </c>
      <c r="P9" s="375">
        <v>260</v>
      </c>
      <c r="Q9" s="375">
        <v>322</v>
      </c>
      <c r="R9" s="375">
        <v>431</v>
      </c>
      <c r="S9" s="375">
        <v>263</v>
      </c>
      <c r="T9" s="375">
        <v>263</v>
      </c>
      <c r="U9" s="375">
        <v>270</v>
      </c>
      <c r="V9" s="375">
        <v>391</v>
      </c>
      <c r="W9" s="375">
        <v>397</v>
      </c>
    </row>
    <row r="10" customFormat="1" ht="15" spans="1:23">
      <c r="A10" s="263">
        <v>2.5</v>
      </c>
      <c r="B10" s="375">
        <v>358</v>
      </c>
      <c r="C10" s="375">
        <v>491.5</v>
      </c>
      <c r="D10" s="375">
        <v>424</v>
      </c>
      <c r="E10" s="375">
        <v>639</v>
      </c>
      <c r="F10" s="375">
        <v>589</v>
      </c>
      <c r="G10" s="375">
        <v>685</v>
      </c>
      <c r="H10" s="375">
        <v>1054</v>
      </c>
      <c r="I10" s="375">
        <v>347</v>
      </c>
      <c r="J10" s="375">
        <v>401</v>
      </c>
      <c r="K10" s="375">
        <v>453.5</v>
      </c>
      <c r="L10" s="375">
        <v>447</v>
      </c>
      <c r="M10" s="375">
        <v>316</v>
      </c>
      <c r="N10" s="375">
        <v>293</v>
      </c>
      <c r="O10" s="375">
        <v>293</v>
      </c>
      <c r="P10" s="375">
        <v>287</v>
      </c>
      <c r="Q10" s="375">
        <v>357</v>
      </c>
      <c r="R10" s="375">
        <v>487.5</v>
      </c>
      <c r="S10" s="375">
        <v>290</v>
      </c>
      <c r="T10" s="375">
        <v>293</v>
      </c>
      <c r="U10" s="375">
        <v>305</v>
      </c>
      <c r="V10" s="375">
        <v>444.5</v>
      </c>
      <c r="W10" s="375">
        <v>453.5</v>
      </c>
    </row>
    <row r="11" customFormat="1" ht="15" spans="1:23">
      <c r="A11" s="263">
        <v>3</v>
      </c>
      <c r="B11" s="375">
        <v>380</v>
      </c>
      <c r="C11" s="375">
        <v>537.5</v>
      </c>
      <c r="D11" s="375">
        <v>451</v>
      </c>
      <c r="E11" s="375">
        <v>684</v>
      </c>
      <c r="F11" s="375">
        <v>653</v>
      </c>
      <c r="G11" s="375">
        <v>760</v>
      </c>
      <c r="H11" s="375">
        <v>1130</v>
      </c>
      <c r="I11" s="375">
        <v>374</v>
      </c>
      <c r="J11" s="375">
        <v>428</v>
      </c>
      <c r="K11" s="375">
        <v>483.5</v>
      </c>
      <c r="L11" s="375">
        <v>473</v>
      </c>
      <c r="M11" s="375">
        <v>340</v>
      </c>
      <c r="N11" s="375">
        <v>350</v>
      </c>
      <c r="O11" s="375">
        <v>350</v>
      </c>
      <c r="P11" s="375">
        <v>307</v>
      </c>
      <c r="Q11" s="375">
        <v>387</v>
      </c>
      <c r="R11" s="375">
        <v>529.5</v>
      </c>
      <c r="S11" s="375">
        <v>313</v>
      </c>
      <c r="T11" s="375">
        <v>350</v>
      </c>
      <c r="U11" s="375">
        <v>327</v>
      </c>
      <c r="V11" s="375">
        <v>476.5</v>
      </c>
      <c r="W11" s="375">
        <v>483.5</v>
      </c>
    </row>
    <row r="12" customFormat="1" ht="15" spans="1:23">
      <c r="A12" s="263">
        <v>3.5</v>
      </c>
      <c r="B12" s="375">
        <v>427</v>
      </c>
      <c r="C12" s="375">
        <v>599</v>
      </c>
      <c r="D12" s="375">
        <v>503</v>
      </c>
      <c r="E12" s="375">
        <v>761</v>
      </c>
      <c r="F12" s="375">
        <v>723</v>
      </c>
      <c r="G12" s="375">
        <v>843</v>
      </c>
      <c r="H12" s="375">
        <v>1313</v>
      </c>
      <c r="I12" s="375">
        <v>419</v>
      </c>
      <c r="J12" s="375">
        <v>474</v>
      </c>
      <c r="K12" s="375">
        <v>538</v>
      </c>
      <c r="L12" s="375">
        <v>526</v>
      </c>
      <c r="M12" s="375">
        <v>378</v>
      </c>
      <c r="N12" s="375">
        <v>387</v>
      </c>
      <c r="O12" s="375">
        <v>387</v>
      </c>
      <c r="P12" s="375">
        <v>343</v>
      </c>
      <c r="Q12" s="375">
        <v>429</v>
      </c>
      <c r="R12" s="375">
        <v>592</v>
      </c>
      <c r="S12" s="375">
        <v>349</v>
      </c>
      <c r="T12" s="375">
        <v>387</v>
      </c>
      <c r="U12" s="375">
        <v>364</v>
      </c>
      <c r="V12" s="375">
        <v>530</v>
      </c>
      <c r="W12" s="375">
        <v>538</v>
      </c>
    </row>
    <row r="13" customFormat="1" ht="15" spans="1:23">
      <c r="A13" s="263">
        <v>4</v>
      </c>
      <c r="B13" s="375">
        <v>464</v>
      </c>
      <c r="C13" s="375">
        <v>651</v>
      </c>
      <c r="D13" s="375">
        <v>546</v>
      </c>
      <c r="E13" s="375">
        <v>829</v>
      </c>
      <c r="F13" s="375">
        <v>787</v>
      </c>
      <c r="G13" s="375">
        <v>918</v>
      </c>
      <c r="H13" s="375">
        <v>1486</v>
      </c>
      <c r="I13" s="375">
        <v>454</v>
      </c>
      <c r="J13" s="375">
        <v>513</v>
      </c>
      <c r="K13" s="375">
        <v>574</v>
      </c>
      <c r="L13" s="375">
        <v>566</v>
      </c>
      <c r="M13" s="375">
        <v>401</v>
      </c>
      <c r="N13" s="375">
        <v>422</v>
      </c>
      <c r="O13" s="375">
        <v>422</v>
      </c>
      <c r="P13" s="375">
        <v>372</v>
      </c>
      <c r="Q13" s="375">
        <v>463</v>
      </c>
      <c r="R13" s="375">
        <v>642</v>
      </c>
      <c r="S13" s="375">
        <v>377</v>
      </c>
      <c r="T13" s="375">
        <v>422</v>
      </c>
      <c r="U13" s="375">
        <v>391</v>
      </c>
      <c r="V13" s="375">
        <v>564</v>
      </c>
      <c r="W13" s="375">
        <v>574</v>
      </c>
    </row>
    <row r="14" customFormat="1" ht="15" spans="1:23">
      <c r="A14" s="263">
        <v>4.5</v>
      </c>
      <c r="B14" s="375">
        <v>508</v>
      </c>
      <c r="C14" s="375">
        <v>712.5</v>
      </c>
      <c r="D14" s="375">
        <v>596</v>
      </c>
      <c r="E14" s="375">
        <v>906</v>
      </c>
      <c r="F14" s="375">
        <v>859</v>
      </c>
      <c r="G14" s="375">
        <v>1004</v>
      </c>
      <c r="H14" s="375">
        <v>1666</v>
      </c>
      <c r="I14" s="375">
        <v>496</v>
      </c>
      <c r="J14" s="375">
        <v>563</v>
      </c>
      <c r="K14" s="375">
        <v>627.5</v>
      </c>
      <c r="L14" s="375">
        <v>618</v>
      </c>
      <c r="M14" s="375">
        <v>441</v>
      </c>
      <c r="N14" s="375">
        <v>462</v>
      </c>
      <c r="O14" s="375">
        <v>462</v>
      </c>
      <c r="P14" s="375">
        <v>404</v>
      </c>
      <c r="Q14" s="375">
        <v>505</v>
      </c>
      <c r="R14" s="375">
        <v>702.5</v>
      </c>
      <c r="S14" s="375">
        <v>410</v>
      </c>
      <c r="T14" s="375">
        <v>462</v>
      </c>
      <c r="U14" s="375">
        <v>431</v>
      </c>
      <c r="V14" s="375">
        <v>614.5</v>
      </c>
      <c r="W14" s="375">
        <v>627.5</v>
      </c>
    </row>
    <row r="15" customFormat="1" ht="15" spans="1:23">
      <c r="A15" s="263">
        <v>5</v>
      </c>
      <c r="B15" s="375">
        <v>548</v>
      </c>
      <c r="C15" s="375">
        <v>762.5</v>
      </c>
      <c r="D15" s="375">
        <v>640</v>
      </c>
      <c r="E15" s="375">
        <v>974</v>
      </c>
      <c r="F15" s="375">
        <v>921</v>
      </c>
      <c r="G15" s="375">
        <v>1075</v>
      </c>
      <c r="H15" s="375">
        <v>1840</v>
      </c>
      <c r="I15" s="375">
        <v>532</v>
      </c>
      <c r="J15" s="375">
        <v>602</v>
      </c>
      <c r="K15" s="375">
        <v>661.5</v>
      </c>
      <c r="L15" s="375">
        <v>664</v>
      </c>
      <c r="M15" s="375">
        <v>472</v>
      </c>
      <c r="N15" s="375">
        <v>497</v>
      </c>
      <c r="O15" s="375">
        <v>497</v>
      </c>
      <c r="P15" s="375">
        <v>435</v>
      </c>
      <c r="Q15" s="375">
        <v>541</v>
      </c>
      <c r="R15" s="375">
        <v>754.5</v>
      </c>
      <c r="S15" s="375">
        <v>438</v>
      </c>
      <c r="T15" s="375">
        <v>497</v>
      </c>
      <c r="U15" s="375">
        <v>461</v>
      </c>
      <c r="V15" s="375">
        <v>649.5</v>
      </c>
      <c r="W15" s="375">
        <v>661.5</v>
      </c>
    </row>
    <row r="16" customFormat="1" ht="15" spans="1:23">
      <c r="A16" s="263">
        <v>5.5</v>
      </c>
      <c r="B16" s="375">
        <v>564</v>
      </c>
      <c r="C16" s="375">
        <v>832</v>
      </c>
      <c r="D16" s="375">
        <v>675</v>
      </c>
      <c r="E16" s="375">
        <v>1004</v>
      </c>
      <c r="F16" s="375">
        <v>986</v>
      </c>
      <c r="G16" s="375">
        <v>1125</v>
      </c>
      <c r="H16" s="375">
        <v>1748</v>
      </c>
      <c r="I16" s="375">
        <v>550</v>
      </c>
      <c r="J16" s="375">
        <v>625</v>
      </c>
      <c r="K16" s="375">
        <v>710</v>
      </c>
      <c r="L16" s="375">
        <v>685</v>
      </c>
      <c r="M16" s="375">
        <v>511</v>
      </c>
      <c r="N16" s="375">
        <v>526</v>
      </c>
      <c r="O16" s="375">
        <v>526</v>
      </c>
      <c r="P16" s="375">
        <v>452</v>
      </c>
      <c r="Q16" s="375">
        <v>585</v>
      </c>
      <c r="R16" s="375">
        <v>822</v>
      </c>
      <c r="S16" s="375">
        <v>460</v>
      </c>
      <c r="T16" s="375">
        <v>526</v>
      </c>
      <c r="U16" s="375">
        <v>479</v>
      </c>
      <c r="V16" s="375">
        <v>696</v>
      </c>
      <c r="W16" s="375">
        <v>710</v>
      </c>
    </row>
    <row r="17" customFormat="1" ht="15" spans="1:23">
      <c r="A17" s="263">
        <v>6</v>
      </c>
      <c r="B17" s="375">
        <v>583</v>
      </c>
      <c r="C17" s="375">
        <v>872</v>
      </c>
      <c r="D17" s="375">
        <v>707</v>
      </c>
      <c r="E17" s="375">
        <v>1047</v>
      </c>
      <c r="F17" s="375">
        <v>1028</v>
      </c>
      <c r="G17" s="375">
        <v>1164</v>
      </c>
      <c r="H17" s="375">
        <v>1822</v>
      </c>
      <c r="I17" s="375">
        <v>571</v>
      </c>
      <c r="J17" s="375">
        <v>652</v>
      </c>
      <c r="K17" s="375">
        <v>742</v>
      </c>
      <c r="L17" s="375">
        <v>711</v>
      </c>
      <c r="M17" s="375">
        <v>537</v>
      </c>
      <c r="N17" s="375">
        <v>548</v>
      </c>
      <c r="O17" s="375">
        <v>548</v>
      </c>
      <c r="P17" s="375">
        <v>468</v>
      </c>
      <c r="Q17" s="375">
        <v>611</v>
      </c>
      <c r="R17" s="375">
        <v>861</v>
      </c>
      <c r="S17" s="375">
        <v>476</v>
      </c>
      <c r="T17" s="375">
        <v>548</v>
      </c>
      <c r="U17" s="375">
        <v>496</v>
      </c>
      <c r="V17" s="375">
        <v>727</v>
      </c>
      <c r="W17" s="375">
        <v>742</v>
      </c>
    </row>
    <row r="18" customFormat="1" ht="15" spans="1:23">
      <c r="A18" s="263">
        <v>6.5</v>
      </c>
      <c r="B18" s="375">
        <v>615</v>
      </c>
      <c r="C18" s="375">
        <v>924.5</v>
      </c>
      <c r="D18" s="375">
        <v>743</v>
      </c>
      <c r="E18" s="375">
        <v>1102</v>
      </c>
      <c r="F18" s="375">
        <v>1080</v>
      </c>
      <c r="G18" s="375">
        <v>1208</v>
      </c>
      <c r="H18" s="375">
        <v>1903</v>
      </c>
      <c r="I18" s="375">
        <v>601</v>
      </c>
      <c r="J18" s="375">
        <v>688</v>
      </c>
      <c r="K18" s="375">
        <v>790.5</v>
      </c>
      <c r="L18" s="375">
        <v>747</v>
      </c>
      <c r="M18" s="375">
        <v>572</v>
      </c>
      <c r="N18" s="375">
        <v>576</v>
      </c>
      <c r="O18" s="375">
        <v>576</v>
      </c>
      <c r="P18" s="375">
        <v>494</v>
      </c>
      <c r="Q18" s="375">
        <v>647</v>
      </c>
      <c r="R18" s="375">
        <v>913.5</v>
      </c>
      <c r="S18" s="375">
        <v>503</v>
      </c>
      <c r="T18" s="375">
        <v>576</v>
      </c>
      <c r="U18" s="375">
        <v>523</v>
      </c>
      <c r="V18" s="375">
        <v>774.5</v>
      </c>
      <c r="W18" s="375">
        <v>790.5</v>
      </c>
    </row>
    <row r="19" customFormat="1" ht="15" spans="1:23">
      <c r="A19" s="263">
        <v>7</v>
      </c>
      <c r="B19" s="375">
        <v>638</v>
      </c>
      <c r="C19" s="375">
        <v>964.5</v>
      </c>
      <c r="D19" s="375">
        <v>779</v>
      </c>
      <c r="E19" s="375">
        <v>1146</v>
      </c>
      <c r="F19" s="375">
        <v>1123</v>
      </c>
      <c r="G19" s="375">
        <v>1250</v>
      </c>
      <c r="H19" s="375">
        <v>1980</v>
      </c>
      <c r="I19" s="375">
        <v>623</v>
      </c>
      <c r="J19" s="375">
        <v>715</v>
      </c>
      <c r="K19" s="375">
        <v>822.5</v>
      </c>
      <c r="L19" s="375">
        <v>775</v>
      </c>
      <c r="M19" s="375">
        <v>594</v>
      </c>
      <c r="N19" s="375">
        <v>595</v>
      </c>
      <c r="O19" s="375">
        <v>595</v>
      </c>
      <c r="P19" s="375">
        <v>513</v>
      </c>
      <c r="Q19" s="375">
        <v>674</v>
      </c>
      <c r="R19" s="375">
        <v>952.5</v>
      </c>
      <c r="S19" s="375">
        <v>521</v>
      </c>
      <c r="T19" s="375">
        <v>595</v>
      </c>
      <c r="U19" s="375">
        <v>541</v>
      </c>
      <c r="V19" s="375">
        <v>804.5</v>
      </c>
      <c r="W19" s="375">
        <v>822.5</v>
      </c>
    </row>
    <row r="20" customFormat="1" ht="15" spans="1:23">
      <c r="A20" s="263">
        <v>7.5</v>
      </c>
      <c r="B20" s="375">
        <v>669</v>
      </c>
      <c r="C20" s="375">
        <v>1016</v>
      </c>
      <c r="D20" s="375">
        <v>815</v>
      </c>
      <c r="E20" s="375">
        <v>1200</v>
      </c>
      <c r="F20" s="375">
        <v>1177</v>
      </c>
      <c r="G20" s="375">
        <v>1298</v>
      </c>
      <c r="H20" s="375">
        <v>2059</v>
      </c>
      <c r="I20" s="375">
        <v>652</v>
      </c>
      <c r="J20" s="375">
        <v>751</v>
      </c>
      <c r="K20" s="375">
        <v>869</v>
      </c>
      <c r="L20" s="375">
        <v>812</v>
      </c>
      <c r="M20" s="375">
        <v>629</v>
      </c>
      <c r="N20" s="375">
        <v>629</v>
      </c>
      <c r="O20" s="375">
        <v>629</v>
      </c>
      <c r="P20" s="375">
        <v>537</v>
      </c>
      <c r="Q20" s="375">
        <v>710</v>
      </c>
      <c r="R20" s="375">
        <v>1006</v>
      </c>
      <c r="S20" s="375">
        <v>542</v>
      </c>
      <c r="T20" s="375">
        <v>629</v>
      </c>
      <c r="U20" s="375">
        <v>567</v>
      </c>
      <c r="V20" s="375">
        <v>855</v>
      </c>
      <c r="W20" s="375">
        <v>869</v>
      </c>
    </row>
    <row r="21" customFormat="1" ht="15" spans="1:23">
      <c r="A21" s="263">
        <v>8</v>
      </c>
      <c r="B21" s="375">
        <v>690</v>
      </c>
      <c r="C21" s="375">
        <v>1060</v>
      </c>
      <c r="D21" s="375">
        <v>847</v>
      </c>
      <c r="E21" s="375">
        <v>1244</v>
      </c>
      <c r="F21" s="375">
        <v>1218</v>
      </c>
      <c r="G21" s="375">
        <v>1336</v>
      </c>
      <c r="H21" s="375">
        <v>2135</v>
      </c>
      <c r="I21" s="375">
        <v>673</v>
      </c>
      <c r="J21" s="375">
        <v>773</v>
      </c>
      <c r="K21" s="375">
        <v>898</v>
      </c>
      <c r="L21" s="375">
        <v>834</v>
      </c>
      <c r="M21" s="375">
        <v>653</v>
      </c>
      <c r="N21" s="375">
        <v>646</v>
      </c>
      <c r="O21" s="375">
        <v>646</v>
      </c>
      <c r="P21" s="375">
        <v>553</v>
      </c>
      <c r="Q21" s="375">
        <v>737</v>
      </c>
      <c r="R21" s="375">
        <v>1045</v>
      </c>
      <c r="S21" s="375">
        <v>563</v>
      </c>
      <c r="T21" s="375">
        <v>646</v>
      </c>
      <c r="U21" s="375">
        <v>588</v>
      </c>
      <c r="V21" s="375">
        <v>881</v>
      </c>
      <c r="W21" s="375">
        <v>898</v>
      </c>
    </row>
    <row r="22" customFormat="1" ht="15" spans="1:23">
      <c r="A22" s="263">
        <v>8.5</v>
      </c>
      <c r="B22" s="375">
        <v>717</v>
      </c>
      <c r="C22" s="375">
        <v>1111.5</v>
      </c>
      <c r="D22" s="375">
        <v>885</v>
      </c>
      <c r="E22" s="375">
        <v>1295</v>
      </c>
      <c r="F22" s="375">
        <v>1264</v>
      </c>
      <c r="G22" s="375">
        <v>1383</v>
      </c>
      <c r="H22" s="375">
        <v>2215</v>
      </c>
      <c r="I22" s="375">
        <v>702</v>
      </c>
      <c r="J22" s="375">
        <v>810</v>
      </c>
      <c r="K22" s="375">
        <v>946.5</v>
      </c>
      <c r="L22" s="375">
        <v>871</v>
      </c>
      <c r="M22" s="375">
        <v>684</v>
      </c>
      <c r="N22" s="375">
        <v>674</v>
      </c>
      <c r="O22" s="375">
        <v>674</v>
      </c>
      <c r="P22" s="375">
        <v>580</v>
      </c>
      <c r="Q22" s="375">
        <v>771</v>
      </c>
      <c r="R22" s="375">
        <v>1098.5</v>
      </c>
      <c r="S22" s="375">
        <v>588</v>
      </c>
      <c r="T22" s="375">
        <v>674</v>
      </c>
      <c r="U22" s="375">
        <v>611</v>
      </c>
      <c r="V22" s="375">
        <v>928.5</v>
      </c>
      <c r="W22" s="375">
        <v>946.5</v>
      </c>
    </row>
    <row r="23" customFormat="1" ht="15" spans="1:23">
      <c r="A23" s="263">
        <v>9</v>
      </c>
      <c r="B23" s="375">
        <v>740</v>
      </c>
      <c r="C23" s="375">
        <v>1151.5</v>
      </c>
      <c r="D23" s="375">
        <v>914</v>
      </c>
      <c r="E23" s="375">
        <v>1339</v>
      </c>
      <c r="F23" s="375">
        <v>1310</v>
      </c>
      <c r="G23" s="375">
        <v>1419</v>
      </c>
      <c r="H23" s="375">
        <v>2289</v>
      </c>
      <c r="I23" s="375">
        <v>723</v>
      </c>
      <c r="J23" s="375">
        <v>836</v>
      </c>
      <c r="K23" s="375">
        <v>976.5</v>
      </c>
      <c r="L23" s="375">
        <v>897</v>
      </c>
      <c r="M23" s="375">
        <v>710</v>
      </c>
      <c r="N23" s="375">
        <v>695</v>
      </c>
      <c r="O23" s="375">
        <v>695</v>
      </c>
      <c r="P23" s="375">
        <v>599</v>
      </c>
      <c r="Q23" s="375">
        <v>800</v>
      </c>
      <c r="R23" s="375">
        <v>1136.5</v>
      </c>
      <c r="S23" s="375">
        <v>605</v>
      </c>
      <c r="T23" s="375">
        <v>695</v>
      </c>
      <c r="U23" s="375">
        <v>629</v>
      </c>
      <c r="V23" s="375">
        <v>958.5</v>
      </c>
      <c r="W23" s="375">
        <v>976.5</v>
      </c>
    </row>
    <row r="24" customFormat="1" ht="15" spans="1:23">
      <c r="A24" s="263">
        <v>9.5</v>
      </c>
      <c r="B24" s="375">
        <v>770</v>
      </c>
      <c r="C24" s="375">
        <v>1203</v>
      </c>
      <c r="D24" s="375">
        <v>952</v>
      </c>
      <c r="E24" s="375">
        <v>1390</v>
      </c>
      <c r="F24" s="375">
        <v>1360</v>
      </c>
      <c r="G24" s="375">
        <v>1465</v>
      </c>
      <c r="H24" s="375">
        <v>2372</v>
      </c>
      <c r="I24" s="375">
        <v>753</v>
      </c>
      <c r="J24" s="375">
        <v>870</v>
      </c>
      <c r="K24" s="375">
        <v>1024</v>
      </c>
      <c r="L24" s="375">
        <v>935</v>
      </c>
      <c r="M24" s="375">
        <v>742</v>
      </c>
      <c r="N24" s="375">
        <v>722</v>
      </c>
      <c r="O24" s="375">
        <v>722</v>
      </c>
      <c r="P24" s="375">
        <v>620</v>
      </c>
      <c r="Q24" s="375">
        <v>833</v>
      </c>
      <c r="R24" s="375">
        <v>1190</v>
      </c>
      <c r="S24" s="375">
        <v>629</v>
      </c>
      <c r="T24" s="375">
        <v>722</v>
      </c>
      <c r="U24" s="375">
        <v>656</v>
      </c>
      <c r="V24" s="375">
        <v>1006</v>
      </c>
      <c r="W24" s="375">
        <v>1024</v>
      </c>
    </row>
    <row r="25" customFormat="1" ht="15" spans="1:23">
      <c r="A25" s="263">
        <v>10</v>
      </c>
      <c r="B25" s="375">
        <v>790</v>
      </c>
      <c r="C25" s="375">
        <v>1245</v>
      </c>
      <c r="D25" s="375">
        <v>983</v>
      </c>
      <c r="E25" s="375">
        <v>1435</v>
      </c>
      <c r="F25" s="375">
        <v>1403</v>
      </c>
      <c r="G25" s="375">
        <v>1503</v>
      </c>
      <c r="H25" s="375">
        <v>2441</v>
      </c>
      <c r="I25" s="375">
        <v>772</v>
      </c>
      <c r="J25" s="375">
        <v>898</v>
      </c>
      <c r="K25" s="375">
        <v>1055</v>
      </c>
      <c r="L25" s="375">
        <v>958</v>
      </c>
      <c r="M25" s="375">
        <v>765</v>
      </c>
      <c r="N25" s="375">
        <v>739</v>
      </c>
      <c r="O25" s="375">
        <v>739</v>
      </c>
      <c r="P25" s="375">
        <v>638</v>
      </c>
      <c r="Q25" s="375">
        <v>859</v>
      </c>
      <c r="R25" s="375">
        <v>1228</v>
      </c>
      <c r="S25" s="375">
        <v>644</v>
      </c>
      <c r="T25" s="375">
        <v>739</v>
      </c>
      <c r="U25" s="375">
        <v>672</v>
      </c>
      <c r="V25" s="375">
        <v>1035</v>
      </c>
      <c r="W25" s="375">
        <v>1055</v>
      </c>
    </row>
    <row r="26" customFormat="1" ht="15" spans="1:23">
      <c r="A26" s="263">
        <v>10.5</v>
      </c>
      <c r="B26" s="375">
        <v>816</v>
      </c>
      <c r="C26" s="375">
        <v>1304.5</v>
      </c>
      <c r="D26" s="375">
        <v>1030</v>
      </c>
      <c r="E26" s="375">
        <v>1486</v>
      </c>
      <c r="F26" s="375">
        <v>1408</v>
      </c>
      <c r="G26" s="375">
        <v>1548</v>
      </c>
      <c r="H26" s="375">
        <v>2452</v>
      </c>
      <c r="I26" s="375">
        <v>796</v>
      </c>
      <c r="J26" s="375">
        <v>928</v>
      </c>
      <c r="K26" s="375">
        <v>1095.5</v>
      </c>
      <c r="L26" s="375">
        <v>989</v>
      </c>
      <c r="M26" s="375">
        <v>793</v>
      </c>
      <c r="N26" s="375">
        <v>848</v>
      </c>
      <c r="O26" s="375">
        <v>848</v>
      </c>
      <c r="P26" s="375">
        <v>657</v>
      </c>
      <c r="Q26" s="375">
        <v>897</v>
      </c>
      <c r="R26" s="375">
        <v>1287.5</v>
      </c>
      <c r="S26" s="375">
        <v>667</v>
      </c>
      <c r="T26" s="375">
        <v>848</v>
      </c>
      <c r="U26" s="375">
        <v>696</v>
      </c>
      <c r="V26" s="375">
        <v>1073.5</v>
      </c>
      <c r="W26" s="375">
        <v>1095.5</v>
      </c>
    </row>
    <row r="27" customFormat="1" ht="15" spans="1:23">
      <c r="A27" s="263">
        <v>11</v>
      </c>
      <c r="B27" s="375">
        <v>834</v>
      </c>
      <c r="C27" s="375">
        <v>1340.5</v>
      </c>
      <c r="D27" s="375">
        <v>1058</v>
      </c>
      <c r="E27" s="375">
        <v>1522</v>
      </c>
      <c r="F27" s="375">
        <v>1442</v>
      </c>
      <c r="G27" s="375">
        <v>1589</v>
      </c>
      <c r="H27" s="375">
        <v>2513</v>
      </c>
      <c r="I27" s="375">
        <v>819</v>
      </c>
      <c r="J27" s="375">
        <v>950</v>
      </c>
      <c r="K27" s="375">
        <v>1121.5</v>
      </c>
      <c r="L27" s="375">
        <v>1015</v>
      </c>
      <c r="M27" s="375">
        <v>816</v>
      </c>
      <c r="N27" s="375">
        <v>870</v>
      </c>
      <c r="O27" s="375">
        <v>870</v>
      </c>
      <c r="P27" s="375">
        <v>673</v>
      </c>
      <c r="Q27" s="375">
        <v>922</v>
      </c>
      <c r="R27" s="375">
        <v>1324.5</v>
      </c>
      <c r="S27" s="375">
        <v>683</v>
      </c>
      <c r="T27" s="375">
        <v>870</v>
      </c>
      <c r="U27" s="375">
        <v>712</v>
      </c>
      <c r="V27" s="375">
        <v>1099.5</v>
      </c>
      <c r="W27" s="375">
        <v>1121.5</v>
      </c>
    </row>
    <row r="28" customFormat="1" ht="15" spans="1:23">
      <c r="A28" s="263">
        <v>11.5</v>
      </c>
      <c r="B28" s="375">
        <v>867</v>
      </c>
      <c r="C28" s="375">
        <v>1385</v>
      </c>
      <c r="D28" s="375">
        <v>1092</v>
      </c>
      <c r="E28" s="375">
        <v>1568</v>
      </c>
      <c r="F28" s="375">
        <v>1481</v>
      </c>
      <c r="G28" s="375">
        <v>1634</v>
      </c>
      <c r="H28" s="375">
        <v>2586</v>
      </c>
      <c r="I28" s="375">
        <v>845</v>
      </c>
      <c r="J28" s="375">
        <v>981</v>
      </c>
      <c r="K28" s="375">
        <v>1166</v>
      </c>
      <c r="L28" s="375">
        <v>1043</v>
      </c>
      <c r="M28" s="375">
        <v>842</v>
      </c>
      <c r="N28" s="375">
        <v>902</v>
      </c>
      <c r="O28" s="375">
        <v>902</v>
      </c>
      <c r="P28" s="375">
        <v>696</v>
      </c>
      <c r="Q28" s="375">
        <v>954</v>
      </c>
      <c r="R28" s="375">
        <v>1370</v>
      </c>
      <c r="S28" s="375">
        <v>709</v>
      </c>
      <c r="T28" s="375">
        <v>902</v>
      </c>
      <c r="U28" s="375">
        <v>738</v>
      </c>
      <c r="V28" s="375">
        <v>1142</v>
      </c>
      <c r="W28" s="375">
        <v>1166</v>
      </c>
    </row>
    <row r="29" customFormat="1" ht="15" spans="1:23">
      <c r="A29" s="263">
        <v>12</v>
      </c>
      <c r="B29" s="375">
        <v>887</v>
      </c>
      <c r="C29" s="375">
        <v>1421</v>
      </c>
      <c r="D29" s="375">
        <v>1117</v>
      </c>
      <c r="E29" s="375">
        <v>1604</v>
      </c>
      <c r="F29" s="375">
        <v>1514</v>
      </c>
      <c r="G29" s="375">
        <v>1673</v>
      </c>
      <c r="H29" s="375">
        <v>2647</v>
      </c>
      <c r="I29" s="375">
        <v>865</v>
      </c>
      <c r="J29" s="375">
        <v>1003</v>
      </c>
      <c r="K29" s="375">
        <v>1190</v>
      </c>
      <c r="L29" s="375">
        <v>1064</v>
      </c>
      <c r="M29" s="375">
        <v>863</v>
      </c>
      <c r="N29" s="375">
        <v>923</v>
      </c>
      <c r="O29" s="375">
        <v>923</v>
      </c>
      <c r="P29" s="375">
        <v>715</v>
      </c>
      <c r="Q29" s="375">
        <v>973</v>
      </c>
      <c r="R29" s="375">
        <v>1402</v>
      </c>
      <c r="S29" s="375">
        <v>726</v>
      </c>
      <c r="T29" s="375">
        <v>923</v>
      </c>
      <c r="U29" s="375">
        <v>754</v>
      </c>
      <c r="V29" s="375">
        <v>1168</v>
      </c>
      <c r="W29" s="375">
        <v>1190</v>
      </c>
    </row>
    <row r="30" customFormat="1" ht="15" spans="1:23">
      <c r="A30" s="263">
        <v>12.5</v>
      </c>
      <c r="B30" s="375">
        <v>915</v>
      </c>
      <c r="C30" s="375">
        <v>1466.5</v>
      </c>
      <c r="D30" s="375">
        <v>1153</v>
      </c>
      <c r="E30" s="375">
        <v>1650</v>
      </c>
      <c r="F30" s="375">
        <v>1552</v>
      </c>
      <c r="G30" s="375">
        <v>1721</v>
      </c>
      <c r="H30" s="375">
        <v>2719</v>
      </c>
      <c r="I30" s="375">
        <v>896</v>
      </c>
      <c r="J30" s="375">
        <v>1032</v>
      </c>
      <c r="K30" s="375">
        <v>1230.5</v>
      </c>
      <c r="L30" s="375">
        <v>1093</v>
      </c>
      <c r="M30" s="375">
        <v>892</v>
      </c>
      <c r="N30" s="375">
        <v>953</v>
      </c>
      <c r="O30" s="375">
        <v>953</v>
      </c>
      <c r="P30" s="375">
        <v>741</v>
      </c>
      <c r="Q30" s="375">
        <v>1002</v>
      </c>
      <c r="R30" s="375">
        <v>1444.5</v>
      </c>
      <c r="S30" s="375">
        <v>748</v>
      </c>
      <c r="T30" s="375">
        <v>953</v>
      </c>
      <c r="U30" s="375">
        <v>780</v>
      </c>
      <c r="V30" s="375">
        <v>1208.5</v>
      </c>
      <c r="W30" s="375">
        <v>1230.5</v>
      </c>
    </row>
    <row r="31" customFormat="1" ht="15" spans="1:23">
      <c r="A31" s="263">
        <v>13</v>
      </c>
      <c r="B31" s="375">
        <v>937</v>
      </c>
      <c r="C31" s="375">
        <v>1498.5</v>
      </c>
      <c r="D31" s="375">
        <v>1177</v>
      </c>
      <c r="E31" s="375">
        <v>1688</v>
      </c>
      <c r="F31" s="375">
        <v>1588</v>
      </c>
      <c r="G31" s="375">
        <v>1758</v>
      </c>
      <c r="H31" s="375">
        <v>2783</v>
      </c>
      <c r="I31" s="375">
        <v>913</v>
      </c>
      <c r="J31" s="375">
        <v>1056</v>
      </c>
      <c r="K31" s="375">
        <v>1255.5</v>
      </c>
      <c r="L31" s="375">
        <v>1116</v>
      </c>
      <c r="M31" s="375">
        <v>911</v>
      </c>
      <c r="N31" s="375">
        <v>975</v>
      </c>
      <c r="O31" s="375">
        <v>975</v>
      </c>
      <c r="P31" s="375">
        <v>755</v>
      </c>
      <c r="Q31" s="375">
        <v>1026</v>
      </c>
      <c r="R31" s="375">
        <v>1483.5</v>
      </c>
      <c r="S31" s="375">
        <v>765</v>
      </c>
      <c r="T31" s="375">
        <v>975</v>
      </c>
      <c r="U31" s="375">
        <v>795</v>
      </c>
      <c r="V31" s="375">
        <v>1231.5</v>
      </c>
      <c r="W31" s="375">
        <v>1255.5</v>
      </c>
    </row>
    <row r="32" customFormat="1" ht="15" spans="1:23">
      <c r="A32" s="263">
        <v>13.5</v>
      </c>
      <c r="B32" s="375">
        <v>965</v>
      </c>
      <c r="C32" s="375">
        <v>1547</v>
      </c>
      <c r="D32" s="375">
        <v>1213</v>
      </c>
      <c r="E32" s="375">
        <v>1731</v>
      </c>
      <c r="F32" s="375">
        <v>1627</v>
      </c>
      <c r="G32" s="375">
        <v>1809</v>
      </c>
      <c r="H32" s="375">
        <v>2854</v>
      </c>
      <c r="I32" s="375">
        <v>942</v>
      </c>
      <c r="J32" s="375">
        <v>1084</v>
      </c>
      <c r="K32" s="375">
        <v>1301</v>
      </c>
      <c r="L32" s="375">
        <v>1146</v>
      </c>
      <c r="M32" s="375">
        <v>940</v>
      </c>
      <c r="N32" s="375">
        <v>1009</v>
      </c>
      <c r="O32" s="375">
        <v>1009</v>
      </c>
      <c r="P32" s="375">
        <v>779</v>
      </c>
      <c r="Q32" s="375">
        <v>1058</v>
      </c>
      <c r="R32" s="375">
        <v>1528</v>
      </c>
      <c r="S32" s="375">
        <v>790</v>
      </c>
      <c r="T32" s="375">
        <v>1009</v>
      </c>
      <c r="U32" s="375">
        <v>823</v>
      </c>
      <c r="V32" s="375">
        <v>1273</v>
      </c>
      <c r="W32" s="375">
        <v>1301</v>
      </c>
    </row>
    <row r="33" customFormat="1" ht="15" spans="1:23">
      <c r="A33" s="263">
        <v>14</v>
      </c>
      <c r="B33" s="375">
        <v>987</v>
      </c>
      <c r="C33" s="375">
        <v>1582</v>
      </c>
      <c r="D33" s="375">
        <v>1237</v>
      </c>
      <c r="E33" s="375">
        <v>1768</v>
      </c>
      <c r="F33" s="375">
        <v>1659</v>
      </c>
      <c r="G33" s="375">
        <v>1847</v>
      </c>
      <c r="H33" s="375">
        <v>2915</v>
      </c>
      <c r="I33" s="375">
        <v>961</v>
      </c>
      <c r="J33" s="375">
        <v>1107</v>
      </c>
      <c r="K33" s="375">
        <v>1325</v>
      </c>
      <c r="L33" s="375">
        <v>1168</v>
      </c>
      <c r="M33" s="375">
        <v>959</v>
      </c>
      <c r="N33" s="375">
        <v>1026</v>
      </c>
      <c r="O33" s="375">
        <v>1026</v>
      </c>
      <c r="P33" s="375">
        <v>795</v>
      </c>
      <c r="Q33" s="375">
        <v>1080</v>
      </c>
      <c r="R33" s="375">
        <v>1560</v>
      </c>
      <c r="S33" s="375">
        <v>804</v>
      </c>
      <c r="T33" s="375">
        <v>1026</v>
      </c>
      <c r="U33" s="375">
        <v>840</v>
      </c>
      <c r="V33" s="375">
        <v>1298</v>
      </c>
      <c r="W33" s="375">
        <v>1325</v>
      </c>
    </row>
    <row r="34" customFormat="1" ht="15" spans="1:23">
      <c r="A34" s="263">
        <v>14.5</v>
      </c>
      <c r="B34" s="375">
        <v>1016</v>
      </c>
      <c r="C34" s="375">
        <v>1628.5</v>
      </c>
      <c r="D34" s="375">
        <v>1274</v>
      </c>
      <c r="E34" s="375">
        <v>1815</v>
      </c>
      <c r="F34" s="375">
        <v>1697</v>
      </c>
      <c r="G34" s="375">
        <v>1892</v>
      </c>
      <c r="H34" s="375">
        <v>2986</v>
      </c>
      <c r="I34" s="375">
        <v>990</v>
      </c>
      <c r="J34" s="375">
        <v>1137</v>
      </c>
      <c r="K34" s="375">
        <v>1367.5</v>
      </c>
      <c r="L34" s="375">
        <v>1196</v>
      </c>
      <c r="M34" s="375">
        <v>988</v>
      </c>
      <c r="N34" s="375">
        <v>1060</v>
      </c>
      <c r="O34" s="375">
        <v>1060</v>
      </c>
      <c r="P34" s="375">
        <v>818</v>
      </c>
      <c r="Q34" s="375">
        <v>1108</v>
      </c>
      <c r="R34" s="375">
        <v>1607.5</v>
      </c>
      <c r="S34" s="375">
        <v>828</v>
      </c>
      <c r="T34" s="375">
        <v>1060</v>
      </c>
      <c r="U34" s="375">
        <v>866</v>
      </c>
      <c r="V34" s="375">
        <v>1340.5</v>
      </c>
      <c r="W34" s="375">
        <v>1367.5</v>
      </c>
    </row>
    <row r="35" customFormat="1" ht="15" spans="1:23">
      <c r="A35" s="263">
        <v>15</v>
      </c>
      <c r="B35" s="375">
        <v>1037</v>
      </c>
      <c r="C35" s="375">
        <v>1664.5</v>
      </c>
      <c r="D35" s="375">
        <v>1298</v>
      </c>
      <c r="E35" s="375">
        <v>1850</v>
      </c>
      <c r="F35" s="375">
        <v>1734</v>
      </c>
      <c r="G35" s="375">
        <v>1931</v>
      </c>
      <c r="H35" s="375">
        <v>3052</v>
      </c>
      <c r="I35" s="375">
        <v>1014</v>
      </c>
      <c r="J35" s="375">
        <v>1161</v>
      </c>
      <c r="K35" s="375">
        <v>1391.5</v>
      </c>
      <c r="L35" s="375">
        <v>1219</v>
      </c>
      <c r="M35" s="375">
        <v>1006</v>
      </c>
      <c r="N35" s="375">
        <v>1080</v>
      </c>
      <c r="O35" s="375">
        <v>1080</v>
      </c>
      <c r="P35" s="375">
        <v>835</v>
      </c>
      <c r="Q35" s="375">
        <v>1132</v>
      </c>
      <c r="R35" s="375">
        <v>1641.5</v>
      </c>
      <c r="S35" s="375">
        <v>847</v>
      </c>
      <c r="T35" s="375">
        <v>1080</v>
      </c>
      <c r="U35" s="375">
        <v>881</v>
      </c>
      <c r="V35" s="375">
        <v>1365.5</v>
      </c>
      <c r="W35" s="375">
        <v>1391.5</v>
      </c>
    </row>
    <row r="36" customFormat="1" ht="15" spans="1:23">
      <c r="A36" s="263">
        <v>15.5</v>
      </c>
      <c r="B36" s="375">
        <v>1068</v>
      </c>
      <c r="C36" s="375">
        <v>1711</v>
      </c>
      <c r="D36" s="375">
        <v>1331</v>
      </c>
      <c r="E36" s="375">
        <v>1895</v>
      </c>
      <c r="F36" s="375">
        <v>1774</v>
      </c>
      <c r="G36" s="375">
        <v>1979</v>
      </c>
      <c r="H36" s="375">
        <v>3124</v>
      </c>
      <c r="I36" s="375">
        <v>1041</v>
      </c>
      <c r="J36" s="375">
        <v>1191</v>
      </c>
      <c r="K36" s="375">
        <v>1433</v>
      </c>
      <c r="L36" s="375">
        <v>1249</v>
      </c>
      <c r="M36" s="375">
        <v>1038</v>
      </c>
      <c r="N36" s="375">
        <v>1111</v>
      </c>
      <c r="O36" s="375">
        <v>1111</v>
      </c>
      <c r="P36" s="375">
        <v>861</v>
      </c>
      <c r="Q36" s="375">
        <v>1163</v>
      </c>
      <c r="R36" s="375">
        <v>1685</v>
      </c>
      <c r="S36" s="375">
        <v>874</v>
      </c>
      <c r="T36" s="375">
        <v>1111</v>
      </c>
      <c r="U36" s="375">
        <v>908</v>
      </c>
      <c r="V36" s="375">
        <v>1404</v>
      </c>
      <c r="W36" s="375">
        <v>1433</v>
      </c>
    </row>
    <row r="37" customFormat="1" ht="15" spans="1:23">
      <c r="A37" s="263">
        <v>16</v>
      </c>
      <c r="B37" s="375">
        <v>1086</v>
      </c>
      <c r="C37" s="375">
        <v>1745</v>
      </c>
      <c r="D37" s="375">
        <v>1360</v>
      </c>
      <c r="E37" s="375">
        <v>1931</v>
      </c>
      <c r="F37" s="375">
        <v>1805</v>
      </c>
      <c r="G37" s="375">
        <v>2016</v>
      </c>
      <c r="H37" s="375">
        <v>3187</v>
      </c>
      <c r="I37" s="375">
        <v>1062</v>
      </c>
      <c r="J37" s="375">
        <v>1211</v>
      </c>
      <c r="K37" s="375">
        <v>1459</v>
      </c>
      <c r="L37" s="375">
        <v>1271</v>
      </c>
      <c r="M37" s="375">
        <v>1057</v>
      </c>
      <c r="N37" s="375">
        <v>1131</v>
      </c>
      <c r="O37" s="375">
        <v>1131</v>
      </c>
      <c r="P37" s="375">
        <v>877</v>
      </c>
      <c r="Q37" s="375">
        <v>1185</v>
      </c>
      <c r="R37" s="375">
        <v>1720</v>
      </c>
      <c r="S37" s="375">
        <v>888</v>
      </c>
      <c r="T37" s="375">
        <v>1131</v>
      </c>
      <c r="U37" s="375">
        <v>926</v>
      </c>
      <c r="V37" s="375">
        <v>1428</v>
      </c>
      <c r="W37" s="375">
        <v>1459</v>
      </c>
    </row>
    <row r="38" customFormat="1" ht="15" spans="1:23">
      <c r="A38" s="263">
        <v>16.5</v>
      </c>
      <c r="B38" s="375">
        <v>1115</v>
      </c>
      <c r="C38" s="375">
        <v>1786.5</v>
      </c>
      <c r="D38" s="375">
        <v>1392</v>
      </c>
      <c r="E38" s="375">
        <v>1978</v>
      </c>
      <c r="F38" s="375">
        <v>1842</v>
      </c>
      <c r="G38" s="375">
        <v>2063</v>
      </c>
      <c r="H38" s="375">
        <v>3256</v>
      </c>
      <c r="I38" s="375">
        <v>1090</v>
      </c>
      <c r="J38" s="375">
        <v>1242</v>
      </c>
      <c r="K38" s="375">
        <v>1503.5</v>
      </c>
      <c r="L38" s="375">
        <v>1300</v>
      </c>
      <c r="M38" s="375">
        <v>1085</v>
      </c>
      <c r="N38" s="375">
        <v>1163</v>
      </c>
      <c r="O38" s="375">
        <v>1163</v>
      </c>
      <c r="P38" s="375">
        <v>901</v>
      </c>
      <c r="Q38" s="375">
        <v>1215</v>
      </c>
      <c r="R38" s="375">
        <v>1767.5</v>
      </c>
      <c r="S38" s="375">
        <v>910</v>
      </c>
      <c r="T38" s="375">
        <v>1163</v>
      </c>
      <c r="U38" s="375">
        <v>950</v>
      </c>
      <c r="V38" s="375">
        <v>1471.5</v>
      </c>
      <c r="W38" s="375">
        <v>1503.5</v>
      </c>
    </row>
    <row r="39" customFormat="1" ht="15" spans="1:23">
      <c r="A39" s="263">
        <v>17</v>
      </c>
      <c r="B39" s="375">
        <v>1139</v>
      </c>
      <c r="C39" s="375">
        <v>1824.5</v>
      </c>
      <c r="D39" s="375">
        <v>1421</v>
      </c>
      <c r="E39" s="375">
        <v>2017</v>
      </c>
      <c r="F39" s="375">
        <v>1880</v>
      </c>
      <c r="G39" s="375">
        <v>2101</v>
      </c>
      <c r="H39" s="375">
        <v>3317</v>
      </c>
      <c r="I39" s="375">
        <v>1109</v>
      </c>
      <c r="J39" s="375">
        <v>1266</v>
      </c>
      <c r="K39" s="375">
        <v>1527.5</v>
      </c>
      <c r="L39" s="375">
        <v>1321</v>
      </c>
      <c r="M39" s="375">
        <v>1107</v>
      </c>
      <c r="N39" s="375">
        <v>1185</v>
      </c>
      <c r="O39" s="375">
        <v>1185</v>
      </c>
      <c r="P39" s="375">
        <v>914</v>
      </c>
      <c r="Q39" s="375">
        <v>1236</v>
      </c>
      <c r="R39" s="375">
        <v>1799.5</v>
      </c>
      <c r="S39" s="375">
        <v>927</v>
      </c>
      <c r="T39" s="375">
        <v>1185</v>
      </c>
      <c r="U39" s="375">
        <v>967</v>
      </c>
      <c r="V39" s="375">
        <v>1494.5</v>
      </c>
      <c r="W39" s="375">
        <v>1527.5</v>
      </c>
    </row>
    <row r="40" customFormat="1" ht="15" spans="1:23">
      <c r="A40" s="263">
        <v>17.5</v>
      </c>
      <c r="B40" s="375">
        <v>1166</v>
      </c>
      <c r="C40" s="375">
        <v>1870</v>
      </c>
      <c r="D40" s="375">
        <v>1455</v>
      </c>
      <c r="E40" s="375">
        <v>2060</v>
      </c>
      <c r="F40" s="375">
        <v>1918</v>
      </c>
      <c r="G40" s="375">
        <v>2148</v>
      </c>
      <c r="H40" s="375">
        <v>3391</v>
      </c>
      <c r="I40" s="375">
        <v>1141</v>
      </c>
      <c r="J40" s="375">
        <v>1294</v>
      </c>
      <c r="K40" s="375">
        <v>1569</v>
      </c>
      <c r="L40" s="375">
        <v>1352</v>
      </c>
      <c r="M40" s="375">
        <v>1136</v>
      </c>
      <c r="N40" s="375">
        <v>1217</v>
      </c>
      <c r="O40" s="375">
        <v>1217</v>
      </c>
      <c r="P40" s="375">
        <v>939</v>
      </c>
      <c r="Q40" s="375">
        <v>1270</v>
      </c>
      <c r="R40" s="375">
        <v>1845</v>
      </c>
      <c r="S40" s="375">
        <v>954</v>
      </c>
      <c r="T40" s="375">
        <v>1217</v>
      </c>
      <c r="U40" s="375">
        <v>993</v>
      </c>
      <c r="V40" s="375">
        <v>1538</v>
      </c>
      <c r="W40" s="375">
        <v>1569</v>
      </c>
    </row>
    <row r="41" customFormat="1" ht="15" spans="1:23">
      <c r="A41" s="263">
        <v>18</v>
      </c>
      <c r="B41" s="375">
        <v>1189</v>
      </c>
      <c r="C41" s="375">
        <v>1905</v>
      </c>
      <c r="D41" s="375">
        <v>1480</v>
      </c>
      <c r="E41" s="375">
        <v>2101</v>
      </c>
      <c r="F41" s="375">
        <v>1953</v>
      </c>
      <c r="G41" s="375">
        <v>2185</v>
      </c>
      <c r="H41" s="375">
        <v>3456</v>
      </c>
      <c r="I41" s="375">
        <v>1160</v>
      </c>
      <c r="J41" s="375">
        <v>1319</v>
      </c>
      <c r="K41" s="375">
        <v>1599</v>
      </c>
      <c r="L41" s="375">
        <v>1373</v>
      </c>
      <c r="M41" s="375">
        <v>1155</v>
      </c>
      <c r="N41" s="375">
        <v>1237</v>
      </c>
      <c r="O41" s="375">
        <v>1237</v>
      </c>
      <c r="P41" s="375">
        <v>957</v>
      </c>
      <c r="Q41" s="375">
        <v>1292</v>
      </c>
      <c r="R41" s="375">
        <v>1881</v>
      </c>
      <c r="S41" s="375">
        <v>970</v>
      </c>
      <c r="T41" s="375">
        <v>1237</v>
      </c>
      <c r="U41" s="375">
        <v>1009</v>
      </c>
      <c r="V41" s="375">
        <v>1566</v>
      </c>
      <c r="W41" s="375">
        <v>1599</v>
      </c>
    </row>
    <row r="42" customFormat="1" ht="15" spans="1:23">
      <c r="A42" s="263">
        <v>18.5</v>
      </c>
      <c r="B42" s="375">
        <v>1221</v>
      </c>
      <c r="C42" s="375">
        <v>1952.5</v>
      </c>
      <c r="D42" s="375">
        <v>1516</v>
      </c>
      <c r="E42" s="375">
        <v>2144</v>
      </c>
      <c r="F42" s="375">
        <v>1990</v>
      </c>
      <c r="G42" s="375">
        <v>2232</v>
      </c>
      <c r="H42" s="375">
        <v>3525</v>
      </c>
      <c r="I42" s="375">
        <v>1189</v>
      </c>
      <c r="J42" s="375">
        <v>1348</v>
      </c>
      <c r="K42" s="375">
        <v>1643.5</v>
      </c>
      <c r="L42" s="375">
        <v>1402</v>
      </c>
      <c r="M42" s="375">
        <v>1184</v>
      </c>
      <c r="N42" s="375">
        <v>1268</v>
      </c>
      <c r="O42" s="375">
        <v>1268</v>
      </c>
      <c r="P42" s="375">
        <v>984</v>
      </c>
      <c r="Q42" s="375">
        <v>1321</v>
      </c>
      <c r="R42" s="375">
        <v>1926.5</v>
      </c>
      <c r="S42" s="375">
        <v>996</v>
      </c>
      <c r="T42" s="375">
        <v>1268</v>
      </c>
      <c r="U42" s="375">
        <v>1036</v>
      </c>
      <c r="V42" s="375">
        <v>1605.5</v>
      </c>
      <c r="W42" s="375">
        <v>1643.5</v>
      </c>
    </row>
    <row r="43" customFormat="1" ht="15" spans="1:23">
      <c r="A43" s="263">
        <v>19</v>
      </c>
      <c r="B43" s="375">
        <v>1239</v>
      </c>
      <c r="C43" s="375">
        <v>1986.5</v>
      </c>
      <c r="D43" s="375">
        <v>1542</v>
      </c>
      <c r="E43" s="375">
        <v>2184</v>
      </c>
      <c r="F43" s="375">
        <v>2027</v>
      </c>
      <c r="G43" s="375">
        <v>2276</v>
      </c>
      <c r="H43" s="375">
        <v>3590</v>
      </c>
      <c r="I43" s="375">
        <v>1211</v>
      </c>
      <c r="J43" s="375">
        <v>1371</v>
      </c>
      <c r="K43" s="375">
        <v>1667.5</v>
      </c>
      <c r="L43" s="375">
        <v>1429</v>
      </c>
      <c r="M43" s="375">
        <v>1210</v>
      </c>
      <c r="N43" s="375">
        <v>1290</v>
      </c>
      <c r="O43" s="375">
        <v>1290</v>
      </c>
      <c r="P43" s="375">
        <v>1000</v>
      </c>
      <c r="Q43" s="375">
        <v>1345</v>
      </c>
      <c r="R43" s="375">
        <v>1962.5</v>
      </c>
      <c r="S43" s="375">
        <v>1014</v>
      </c>
      <c r="T43" s="375">
        <v>1290</v>
      </c>
      <c r="U43" s="375">
        <v>1057</v>
      </c>
      <c r="V43" s="375">
        <v>1631.5</v>
      </c>
      <c r="W43" s="375">
        <v>1667.5</v>
      </c>
    </row>
    <row r="44" customFormat="1" ht="15" spans="1:23">
      <c r="A44" s="263">
        <v>19.5</v>
      </c>
      <c r="B44" s="375">
        <v>1270</v>
      </c>
      <c r="C44" s="375">
        <v>2036</v>
      </c>
      <c r="D44" s="375">
        <v>1580</v>
      </c>
      <c r="E44" s="375">
        <v>2231</v>
      </c>
      <c r="F44" s="375">
        <v>2072</v>
      </c>
      <c r="G44" s="375">
        <v>2323</v>
      </c>
      <c r="H44" s="375">
        <v>3665</v>
      </c>
      <c r="I44" s="375">
        <v>1243</v>
      </c>
      <c r="J44" s="375">
        <v>1403</v>
      </c>
      <c r="K44" s="375">
        <v>1711</v>
      </c>
      <c r="L44" s="375">
        <v>1458</v>
      </c>
      <c r="M44" s="375">
        <v>1236</v>
      </c>
      <c r="N44" s="375">
        <v>1326</v>
      </c>
      <c r="O44" s="375">
        <v>1326</v>
      </c>
      <c r="P44" s="375">
        <v>1025</v>
      </c>
      <c r="Q44" s="375">
        <v>1376</v>
      </c>
      <c r="R44" s="375">
        <v>2008</v>
      </c>
      <c r="S44" s="375">
        <v>1038</v>
      </c>
      <c r="T44" s="375">
        <v>1326</v>
      </c>
      <c r="U44" s="375">
        <v>1081</v>
      </c>
      <c r="V44" s="375">
        <v>1677</v>
      </c>
      <c r="W44" s="375">
        <v>1711</v>
      </c>
    </row>
    <row r="45" customFormat="1" ht="15" spans="1:23">
      <c r="A45" s="263">
        <v>20</v>
      </c>
      <c r="B45" s="375">
        <v>1292</v>
      </c>
      <c r="C45" s="375">
        <v>2071</v>
      </c>
      <c r="D45" s="375">
        <v>1605</v>
      </c>
      <c r="E45" s="375">
        <v>2265</v>
      </c>
      <c r="F45" s="375">
        <v>2102</v>
      </c>
      <c r="G45" s="375">
        <v>2362</v>
      </c>
      <c r="H45" s="375">
        <v>3726</v>
      </c>
      <c r="I45" s="375">
        <v>1262</v>
      </c>
      <c r="J45" s="375">
        <v>1427</v>
      </c>
      <c r="K45" s="375">
        <v>1738</v>
      </c>
      <c r="L45" s="375">
        <v>1480</v>
      </c>
      <c r="M45" s="375">
        <v>1254</v>
      </c>
      <c r="N45" s="375">
        <v>1346</v>
      </c>
      <c r="O45" s="375">
        <v>1346</v>
      </c>
      <c r="P45" s="375">
        <v>1039</v>
      </c>
      <c r="Q45" s="375">
        <v>1401</v>
      </c>
      <c r="R45" s="375">
        <v>2046</v>
      </c>
      <c r="S45" s="375">
        <v>1054</v>
      </c>
      <c r="T45" s="375">
        <v>1346</v>
      </c>
      <c r="U45" s="375">
        <v>1098</v>
      </c>
      <c r="V45" s="375">
        <v>1701</v>
      </c>
      <c r="W45" s="375">
        <v>1738</v>
      </c>
    </row>
    <row r="46" customFormat="1" ht="15" spans="1:23">
      <c r="A46" s="263">
        <v>20.5</v>
      </c>
      <c r="B46" s="375">
        <v>1324</v>
      </c>
      <c r="C46" s="375">
        <v>2115.5</v>
      </c>
      <c r="D46" s="375">
        <v>1639</v>
      </c>
      <c r="E46" s="375">
        <v>2313</v>
      </c>
      <c r="F46" s="375">
        <v>2143</v>
      </c>
      <c r="G46" s="375">
        <v>2410</v>
      </c>
      <c r="H46" s="375">
        <v>3798</v>
      </c>
      <c r="I46" s="375">
        <v>1290</v>
      </c>
      <c r="J46" s="375">
        <v>1458</v>
      </c>
      <c r="K46" s="375">
        <v>1783.5</v>
      </c>
      <c r="L46" s="375">
        <v>1512</v>
      </c>
      <c r="M46" s="375">
        <v>1286</v>
      </c>
      <c r="N46" s="375">
        <v>1378</v>
      </c>
      <c r="O46" s="375">
        <v>1378</v>
      </c>
      <c r="P46" s="375">
        <v>1066</v>
      </c>
      <c r="Q46" s="375">
        <v>1431</v>
      </c>
      <c r="R46" s="375">
        <v>2089.5</v>
      </c>
      <c r="S46" s="375">
        <v>1083</v>
      </c>
      <c r="T46" s="375">
        <v>1378</v>
      </c>
      <c r="U46" s="375">
        <v>1126</v>
      </c>
      <c r="V46" s="375">
        <v>1744.5</v>
      </c>
      <c r="W46" s="375">
        <v>1783.5</v>
      </c>
    </row>
    <row r="47" customFormat="1" ht="45" spans="1:23">
      <c r="A47" s="372" t="s">
        <v>1454</v>
      </c>
      <c r="B47" s="370" t="s">
        <v>1588</v>
      </c>
      <c r="C47" s="370" t="s">
        <v>1589</v>
      </c>
      <c r="D47" s="370" t="s">
        <v>1590</v>
      </c>
      <c r="E47" s="370" t="s">
        <v>1591</v>
      </c>
      <c r="F47" s="370" t="s">
        <v>1592</v>
      </c>
      <c r="G47" s="370" t="s">
        <v>1593</v>
      </c>
      <c r="H47" s="371" t="s">
        <v>1594</v>
      </c>
      <c r="I47" s="371" t="s">
        <v>1595</v>
      </c>
      <c r="J47" s="787" t="s">
        <v>1596</v>
      </c>
      <c r="K47" s="371" t="s">
        <v>1597</v>
      </c>
      <c r="L47" s="370" t="s">
        <v>1598</v>
      </c>
      <c r="M47" s="370" t="s">
        <v>1599</v>
      </c>
      <c r="N47" s="370" t="s">
        <v>1600</v>
      </c>
      <c r="O47" s="370" t="s">
        <v>1601</v>
      </c>
      <c r="P47" s="370" t="s">
        <v>1602</v>
      </c>
      <c r="Q47" s="370" t="s">
        <v>1603</v>
      </c>
      <c r="R47" s="787" t="s">
        <v>1604</v>
      </c>
      <c r="S47" s="371" t="s">
        <v>1605</v>
      </c>
      <c r="T47" s="371" t="s">
        <v>1606</v>
      </c>
      <c r="U47" s="371" t="s">
        <v>1607</v>
      </c>
      <c r="V47" s="371" t="s">
        <v>1481</v>
      </c>
      <c r="W47" s="370" t="s">
        <v>1500</v>
      </c>
    </row>
    <row r="48" customFormat="1" ht="15" spans="1:23">
      <c r="A48" s="376" t="s">
        <v>1476</v>
      </c>
      <c r="B48" s="377">
        <v>37.7</v>
      </c>
      <c r="C48" s="377">
        <v>84.5</v>
      </c>
      <c r="D48" s="377">
        <v>57.3</v>
      </c>
      <c r="E48" s="377">
        <v>80</v>
      </c>
      <c r="F48" s="377">
        <v>80</v>
      </c>
      <c r="G48" s="377">
        <v>104.4</v>
      </c>
      <c r="H48" s="377">
        <v>160.1</v>
      </c>
      <c r="I48" s="377">
        <v>38.6</v>
      </c>
      <c r="J48" s="377">
        <v>59.6</v>
      </c>
      <c r="K48" s="377">
        <v>66.9</v>
      </c>
      <c r="L48" s="381">
        <v>56.4</v>
      </c>
      <c r="M48" s="377">
        <v>38.2</v>
      </c>
      <c r="N48" s="377">
        <v>34.3</v>
      </c>
      <c r="O48" s="377">
        <v>36.7</v>
      </c>
      <c r="P48" s="377">
        <v>31.6</v>
      </c>
      <c r="Q48" s="377">
        <v>40.9</v>
      </c>
      <c r="R48" s="381">
        <v>85.3</v>
      </c>
      <c r="S48" s="377">
        <v>31.8</v>
      </c>
      <c r="T48" s="377">
        <v>39.6</v>
      </c>
      <c r="U48" s="377">
        <v>33.3</v>
      </c>
      <c r="V48" s="377">
        <v>66.7</v>
      </c>
      <c r="W48" s="377">
        <v>67.7</v>
      </c>
    </row>
    <row r="49" customFormat="1" ht="15" spans="1:23">
      <c r="A49" s="376" t="s">
        <v>1477</v>
      </c>
      <c r="B49" s="377">
        <v>37.2</v>
      </c>
      <c r="C49" s="377">
        <v>74.2</v>
      </c>
      <c r="D49" s="377">
        <v>55.6</v>
      </c>
      <c r="E49" s="377">
        <v>79.5</v>
      </c>
      <c r="F49" s="377">
        <v>79.5</v>
      </c>
      <c r="G49" s="377">
        <v>104</v>
      </c>
      <c r="H49" s="377">
        <v>136.7</v>
      </c>
      <c r="I49" s="377">
        <v>39.3</v>
      </c>
      <c r="J49" s="377">
        <v>55.9</v>
      </c>
      <c r="K49" s="377">
        <v>67.5</v>
      </c>
      <c r="L49" s="381">
        <v>53</v>
      </c>
      <c r="M49" s="377">
        <v>38.9</v>
      </c>
      <c r="N49" s="377">
        <v>34.2</v>
      </c>
      <c r="O49" s="377">
        <v>35.8</v>
      </c>
      <c r="P49" s="377">
        <v>31.7</v>
      </c>
      <c r="Q49" s="377">
        <v>40.2</v>
      </c>
      <c r="R49" s="381">
        <v>76.7</v>
      </c>
      <c r="S49" s="377">
        <v>31.9</v>
      </c>
      <c r="T49" s="377">
        <v>35.8</v>
      </c>
      <c r="U49" s="377">
        <v>33.4</v>
      </c>
      <c r="V49" s="377">
        <v>67.2</v>
      </c>
      <c r="W49" s="377">
        <v>68.3</v>
      </c>
    </row>
    <row r="50" customFormat="1" ht="15" spans="1:23">
      <c r="A50" s="376" t="s">
        <v>1478</v>
      </c>
      <c r="B50" s="377">
        <v>36.7</v>
      </c>
      <c r="C50" s="377">
        <v>74.2</v>
      </c>
      <c r="D50" s="377">
        <v>54.6</v>
      </c>
      <c r="E50" s="377">
        <v>79.1</v>
      </c>
      <c r="F50" s="377">
        <v>79.1</v>
      </c>
      <c r="G50" s="377">
        <v>103.6</v>
      </c>
      <c r="H50" s="377">
        <v>131</v>
      </c>
      <c r="I50" s="377">
        <v>35.3</v>
      </c>
      <c r="J50" s="377">
        <v>56.6</v>
      </c>
      <c r="K50" s="377">
        <v>67.4</v>
      </c>
      <c r="L50" s="381">
        <v>51.4</v>
      </c>
      <c r="M50" s="377">
        <v>38.7</v>
      </c>
      <c r="N50" s="377">
        <v>34.1</v>
      </c>
      <c r="O50" s="377">
        <v>32.6</v>
      </c>
      <c r="P50" s="377">
        <v>31.7</v>
      </c>
      <c r="Q50" s="377">
        <v>38.6</v>
      </c>
      <c r="R50" s="381">
        <v>77.7</v>
      </c>
      <c r="S50" s="377">
        <v>31.9</v>
      </c>
      <c r="T50" s="377">
        <v>34.1</v>
      </c>
      <c r="U50" s="377">
        <v>33.4</v>
      </c>
      <c r="V50" s="377">
        <v>67.2</v>
      </c>
      <c r="W50" s="377">
        <v>68.3</v>
      </c>
    </row>
    <row r="51" customFormat="1" ht="15" spans="1:23">
      <c r="A51" s="376" t="s">
        <v>1423</v>
      </c>
      <c r="B51" s="377">
        <v>36.2</v>
      </c>
      <c r="C51" s="377">
        <v>74.2</v>
      </c>
      <c r="D51" s="377">
        <v>54.5</v>
      </c>
      <c r="E51" s="377">
        <v>78.6</v>
      </c>
      <c r="F51" s="377">
        <v>78.6</v>
      </c>
      <c r="G51" s="377">
        <v>102.5</v>
      </c>
      <c r="H51" s="377">
        <v>127.5</v>
      </c>
      <c r="I51" s="377">
        <v>33.4</v>
      </c>
      <c r="J51" s="377">
        <v>67.3</v>
      </c>
      <c r="K51" s="377">
        <v>76.6</v>
      </c>
      <c r="L51" s="381">
        <v>48.1</v>
      </c>
      <c r="M51" s="377">
        <v>36.4</v>
      </c>
      <c r="N51" s="377">
        <v>31.4</v>
      </c>
      <c r="O51" s="377">
        <v>31.4</v>
      </c>
      <c r="P51" s="377">
        <v>36.8</v>
      </c>
      <c r="Q51" s="377">
        <v>38.6</v>
      </c>
      <c r="R51" s="381">
        <v>75.1</v>
      </c>
      <c r="S51" s="377">
        <v>37</v>
      </c>
      <c r="T51" s="377">
        <v>31.4</v>
      </c>
      <c r="U51" s="377">
        <v>38.4</v>
      </c>
      <c r="V51" s="377">
        <v>75.1</v>
      </c>
      <c r="W51" s="377">
        <v>76.4</v>
      </c>
    </row>
    <row r="52" customFormat="1" ht="16" customHeight="1" spans="1:23">
      <c r="A52" s="376" t="s">
        <v>1424</v>
      </c>
      <c r="B52" s="377">
        <v>35.1</v>
      </c>
      <c r="C52" s="377">
        <v>74.2</v>
      </c>
      <c r="D52" s="377">
        <v>54.4</v>
      </c>
      <c r="E52" s="377">
        <v>77.7</v>
      </c>
      <c r="F52" s="377">
        <v>77.7</v>
      </c>
      <c r="G52" s="377">
        <v>100.5</v>
      </c>
      <c r="H52" s="377">
        <v>124.4</v>
      </c>
      <c r="I52" s="377">
        <v>32.7</v>
      </c>
      <c r="J52" s="377">
        <v>59.8</v>
      </c>
      <c r="K52" s="377">
        <v>75.3</v>
      </c>
      <c r="L52" s="381">
        <v>46.7</v>
      </c>
      <c r="M52" s="377">
        <v>35.1</v>
      </c>
      <c r="N52" s="377">
        <v>31.4</v>
      </c>
      <c r="O52" s="377">
        <v>31.4</v>
      </c>
      <c r="P52" s="377">
        <v>35.7</v>
      </c>
      <c r="Q52" s="377">
        <v>38.5</v>
      </c>
      <c r="R52" s="381">
        <v>74.1</v>
      </c>
      <c r="S52" s="377">
        <v>35.5</v>
      </c>
      <c r="T52" s="377">
        <v>31.4</v>
      </c>
      <c r="U52" s="377">
        <v>36.2</v>
      </c>
      <c r="V52" s="377">
        <v>72.9</v>
      </c>
      <c r="W52" s="377">
        <v>74</v>
      </c>
    </row>
    <row r="53" customFormat="1" ht="16" customHeight="1" spans="1:23">
      <c r="A53" s="376" t="s">
        <v>1425</v>
      </c>
      <c r="B53" s="377">
        <v>33.6</v>
      </c>
      <c r="C53" s="377">
        <v>73.7</v>
      </c>
      <c r="D53" s="377">
        <v>52.4</v>
      </c>
      <c r="E53" s="377">
        <v>76.5</v>
      </c>
      <c r="F53" s="377">
        <v>76.5</v>
      </c>
      <c r="G53" s="377">
        <v>98.7</v>
      </c>
      <c r="H53" s="377">
        <v>121.9</v>
      </c>
      <c r="I53" s="377">
        <v>32.4</v>
      </c>
      <c r="J53" s="377">
        <v>57.9</v>
      </c>
      <c r="K53" s="377">
        <v>73.8</v>
      </c>
      <c r="L53" s="381">
        <v>45.3</v>
      </c>
      <c r="M53" s="377">
        <v>33.6</v>
      </c>
      <c r="N53" s="377">
        <v>31.4</v>
      </c>
      <c r="O53" s="377">
        <v>31.4</v>
      </c>
      <c r="P53" s="377">
        <v>34.8</v>
      </c>
      <c r="Q53" s="377">
        <v>37</v>
      </c>
      <c r="R53" s="381">
        <v>70.8</v>
      </c>
      <c r="S53" s="377">
        <v>33.8</v>
      </c>
      <c r="T53" s="377">
        <v>31.4</v>
      </c>
      <c r="U53" s="377">
        <v>34.4</v>
      </c>
      <c r="V53" s="377">
        <v>71.7</v>
      </c>
      <c r="W53" s="377">
        <v>72.5</v>
      </c>
    </row>
    <row r="54" customFormat="1" ht="18" customHeight="1" spans="1:23">
      <c r="A54" s="376" t="s">
        <v>1479</v>
      </c>
      <c r="B54" s="377">
        <v>33</v>
      </c>
      <c r="C54" s="377">
        <v>73.2</v>
      </c>
      <c r="D54" s="377">
        <v>52.4</v>
      </c>
      <c r="E54" s="377">
        <v>76.2</v>
      </c>
      <c r="F54" s="377">
        <v>76.2</v>
      </c>
      <c r="G54" s="377">
        <v>98.3</v>
      </c>
      <c r="H54" s="377">
        <v>121.3</v>
      </c>
      <c r="I54" s="377">
        <v>32.1</v>
      </c>
      <c r="J54" s="377">
        <v>57.4</v>
      </c>
      <c r="K54" s="377">
        <v>73.6</v>
      </c>
      <c r="L54" s="381">
        <v>43.5</v>
      </c>
      <c r="M54" s="377">
        <v>30.7</v>
      </c>
      <c r="N54" s="377">
        <v>31.4</v>
      </c>
      <c r="O54" s="377">
        <v>31.4</v>
      </c>
      <c r="P54" s="377">
        <v>34.5</v>
      </c>
      <c r="Q54" s="377">
        <v>36.9</v>
      </c>
      <c r="R54" s="381">
        <v>69</v>
      </c>
      <c r="S54" s="377">
        <v>33.2</v>
      </c>
      <c r="T54" s="377">
        <v>31.4</v>
      </c>
      <c r="U54" s="377">
        <v>33.7</v>
      </c>
      <c r="V54" s="377">
        <v>71.2</v>
      </c>
      <c r="W54" s="377">
        <v>72.4</v>
      </c>
    </row>
    <row r="55" customFormat="1" spans="1:23">
      <c r="A55" s="363"/>
      <c r="B55" s="378"/>
      <c r="C55" s="378"/>
      <c r="D55" s="378"/>
      <c r="E55" s="378"/>
      <c r="F55" s="378"/>
      <c r="G55" s="378"/>
      <c r="H55" s="378"/>
      <c r="I55" s="378"/>
      <c r="J55" s="378"/>
      <c r="K55" s="378"/>
      <c r="L55" s="378"/>
      <c r="M55" s="378"/>
      <c r="N55" s="378"/>
      <c r="O55" s="378"/>
      <c r="P55" s="378"/>
      <c r="Q55" s="378"/>
      <c r="R55" s="378"/>
      <c r="S55" s="378"/>
      <c r="T55" s="378"/>
      <c r="U55" s="378"/>
      <c r="V55" s="378"/>
      <c r="W55" s="378"/>
    </row>
    <row r="56" s="363" customFormat="1" spans="1:24">
      <c r="A56" s="379" t="s">
        <v>1608</v>
      </c>
      <c r="B56" s="379"/>
      <c r="C56" s="379"/>
      <c r="D56" s="379"/>
      <c r="E56" s="379"/>
      <c r="F56" s="379"/>
      <c r="G56" s="379"/>
      <c r="H56" s="379"/>
      <c r="I56" s="379"/>
      <c r="J56" s="379"/>
      <c r="K56" s="379"/>
      <c r="L56" s="379"/>
      <c r="M56" s="379"/>
      <c r="N56" s="379"/>
      <c r="O56" s="379"/>
      <c r="P56" s="379"/>
      <c r="Q56" s="379"/>
      <c r="R56" s="379"/>
      <c r="S56" s="195"/>
      <c r="T56" s="378"/>
      <c r="U56" s="378"/>
      <c r="V56" s="378"/>
      <c r="W56" s="378"/>
      <c r="X56"/>
    </row>
    <row r="57" s="363" customFormat="1" spans="1:24">
      <c r="A57" s="379"/>
      <c r="B57" s="379"/>
      <c r="C57" s="379"/>
      <c r="D57" s="379"/>
      <c r="E57" s="379"/>
      <c r="F57" s="379"/>
      <c r="G57" s="379"/>
      <c r="H57" s="379"/>
      <c r="I57" s="379"/>
      <c r="J57" s="379"/>
      <c r="K57" s="379"/>
      <c r="L57" s="379"/>
      <c r="M57" s="379"/>
      <c r="N57" s="379"/>
      <c r="O57" s="379"/>
      <c r="P57" s="379"/>
      <c r="Q57" s="379"/>
      <c r="R57" s="379"/>
      <c r="S57" s="195"/>
      <c r="T57" s="378"/>
      <c r="U57" s="378"/>
      <c r="V57" s="378"/>
      <c r="W57" s="378"/>
      <c r="X57"/>
    </row>
    <row r="58" s="363" customFormat="1" spans="1:24">
      <c r="A58" s="379"/>
      <c r="B58" s="379"/>
      <c r="C58" s="379"/>
      <c r="D58" s="379"/>
      <c r="E58" s="379"/>
      <c r="F58" s="379"/>
      <c r="G58" s="379"/>
      <c r="H58" s="379"/>
      <c r="I58" s="379"/>
      <c r="J58" s="379"/>
      <c r="K58" s="379"/>
      <c r="L58" s="379"/>
      <c r="M58" s="379"/>
      <c r="N58" s="379"/>
      <c r="O58" s="379"/>
      <c r="P58" s="379"/>
      <c r="Q58" s="379"/>
      <c r="R58" s="379"/>
      <c r="S58" s="195"/>
      <c r="T58" s="378"/>
      <c r="U58" s="378"/>
      <c r="V58" s="378"/>
      <c r="W58" s="378"/>
      <c r="X58"/>
    </row>
    <row r="59" s="363" customFormat="1" spans="1:24">
      <c r="A59" s="379"/>
      <c r="B59" s="379"/>
      <c r="C59" s="379"/>
      <c r="D59" s="379"/>
      <c r="E59" s="379"/>
      <c r="F59" s="379"/>
      <c r="G59" s="379"/>
      <c r="H59" s="379"/>
      <c r="I59" s="379"/>
      <c r="J59" s="379"/>
      <c r="K59" s="379"/>
      <c r="L59" s="379"/>
      <c r="M59" s="379"/>
      <c r="N59" s="379"/>
      <c r="O59" s="379"/>
      <c r="P59" s="379"/>
      <c r="Q59" s="379"/>
      <c r="R59" s="379"/>
      <c r="S59" s="195"/>
      <c r="T59" s="378"/>
      <c r="U59" s="378"/>
      <c r="V59" s="378"/>
      <c r="W59" s="378"/>
      <c r="X59"/>
    </row>
    <row r="60" s="363" customFormat="1"/>
    <row r="61" s="363" customFormat="1"/>
    <row r="62" s="363" customFormat="1"/>
    <row r="63" s="363" customFormat="1"/>
    <row r="64" s="363" customFormat="1"/>
    <row r="65" s="363" customFormat="1"/>
    <row r="66" s="363" customFormat="1"/>
    <row r="67" s="363" customFormat="1"/>
    <row r="68" s="363" customFormat="1"/>
    <row r="69" s="363" customFormat="1"/>
    <row r="70" s="363" customFormat="1" spans="2:23">
      <c r="B70" s="378"/>
      <c r="C70" s="378"/>
      <c r="D70" s="378"/>
      <c r="E70" s="378"/>
      <c r="F70" s="378"/>
      <c r="G70" s="378"/>
      <c r="H70" s="378"/>
      <c r="I70" s="378"/>
      <c r="J70" s="378"/>
      <c r="K70" s="378"/>
      <c r="L70" s="378"/>
      <c r="M70" s="378"/>
      <c r="N70" s="378"/>
      <c r="O70" s="378"/>
      <c r="P70" s="378"/>
      <c r="Q70" s="378"/>
      <c r="R70" s="378"/>
      <c r="S70" s="378"/>
      <c r="T70" s="378"/>
      <c r="U70" s="378"/>
      <c r="V70" s="378"/>
      <c r="W70" s="378"/>
    </row>
    <row r="71" s="363" customFormat="1" spans="2:23">
      <c r="B71" s="378"/>
      <c r="C71" s="378"/>
      <c r="D71" s="378"/>
      <c r="E71" s="378"/>
      <c r="F71" s="378"/>
      <c r="G71" s="378"/>
      <c r="H71" s="378"/>
      <c r="I71" s="378"/>
      <c r="J71" s="378"/>
      <c r="K71" s="378"/>
      <c r="L71" s="378"/>
      <c r="M71" s="378"/>
      <c r="N71" s="378"/>
      <c r="O71" s="378"/>
      <c r="P71" s="378"/>
      <c r="Q71" s="378"/>
      <c r="R71" s="378"/>
      <c r="S71" s="378"/>
      <c r="T71" s="378"/>
      <c r="U71" s="378"/>
      <c r="V71" s="378"/>
      <c r="W71" s="378"/>
    </row>
    <row r="72" s="363" customFormat="1" spans="2:23">
      <c r="B72" s="378"/>
      <c r="C72" s="378"/>
      <c r="D72" s="378"/>
      <c r="E72" s="378"/>
      <c r="F72" s="378"/>
      <c r="G72" s="378"/>
      <c r="H72" s="378"/>
      <c r="I72" s="378"/>
      <c r="J72" s="378"/>
      <c r="K72" s="378"/>
      <c r="L72" s="378"/>
      <c r="M72" s="378"/>
      <c r="N72" s="378"/>
      <c r="O72" s="378"/>
      <c r="P72" s="378"/>
      <c r="Q72" s="378"/>
      <c r="R72" s="378"/>
      <c r="S72" s="378"/>
      <c r="T72" s="378"/>
      <c r="U72" s="378"/>
      <c r="V72" s="378"/>
      <c r="W72" s="378"/>
    </row>
    <row r="73" s="363" customFormat="1" spans="2:23">
      <c r="B73" s="378"/>
      <c r="C73" s="378"/>
      <c r="D73" s="378"/>
      <c r="E73" s="378"/>
      <c r="F73" s="378"/>
      <c r="G73" s="378"/>
      <c r="H73" s="378"/>
      <c r="I73" s="378"/>
      <c r="J73" s="378"/>
      <c r="K73" s="378"/>
      <c r="L73" s="378"/>
      <c r="M73" s="378"/>
      <c r="N73" s="378"/>
      <c r="O73" s="378"/>
      <c r="P73" s="378"/>
      <c r="Q73" s="378"/>
      <c r="R73" s="378"/>
      <c r="S73" s="378"/>
      <c r="T73" s="378"/>
      <c r="U73" s="378"/>
      <c r="V73" s="378"/>
      <c r="W73" s="378"/>
    </row>
    <row r="74" s="363" customFormat="1" spans="2:23">
      <c r="B74" s="378"/>
      <c r="C74" s="378"/>
      <c r="D74" s="378"/>
      <c r="E74" s="378"/>
      <c r="F74" s="378"/>
      <c r="G74" s="378"/>
      <c r="H74" s="378"/>
      <c r="I74" s="378"/>
      <c r="J74" s="378"/>
      <c r="K74" s="378"/>
      <c r="L74" s="378"/>
      <c r="M74" s="378"/>
      <c r="N74" s="378"/>
      <c r="O74" s="378"/>
      <c r="P74" s="378"/>
      <c r="Q74" s="378"/>
      <c r="R74" s="378"/>
      <c r="S74" s="378"/>
      <c r="T74" s="378"/>
      <c r="U74" s="378"/>
      <c r="V74" s="378"/>
      <c r="W74" s="378"/>
    </row>
    <row r="75" s="363" customFormat="1" spans="2:23">
      <c r="B75" s="378"/>
      <c r="C75" s="378"/>
      <c r="D75" s="378"/>
      <c r="E75" s="378"/>
      <c r="F75" s="378"/>
      <c r="G75" s="378"/>
      <c r="H75" s="378"/>
      <c r="I75" s="378"/>
      <c r="J75" s="378"/>
      <c r="K75" s="378"/>
      <c r="L75" s="378"/>
      <c r="M75" s="378"/>
      <c r="N75" s="378"/>
      <c r="O75" s="378"/>
      <c r="P75" s="378"/>
      <c r="Q75" s="378"/>
      <c r="R75" s="378"/>
      <c r="S75" s="378"/>
      <c r="T75" s="378"/>
      <c r="U75" s="378"/>
      <c r="V75" s="378"/>
      <c r="W75" s="378"/>
    </row>
    <row r="76" s="363" customFormat="1" spans="2:23">
      <c r="B76" s="378"/>
      <c r="C76" s="378"/>
      <c r="D76" s="378"/>
      <c r="E76" s="378"/>
      <c r="F76" s="378"/>
      <c r="G76" s="378"/>
      <c r="H76" s="378"/>
      <c r="I76" s="378"/>
      <c r="J76" s="378"/>
      <c r="K76" s="378"/>
      <c r="L76" s="378"/>
      <c r="M76" s="378"/>
      <c r="N76" s="378"/>
      <c r="O76" s="378"/>
      <c r="P76" s="378"/>
      <c r="Q76" s="378"/>
      <c r="R76" s="378"/>
      <c r="S76" s="378"/>
      <c r="T76" s="378"/>
      <c r="U76" s="378"/>
      <c r="V76" s="378"/>
      <c r="W76" s="378"/>
    </row>
    <row r="77" s="363" customFormat="1" spans="2:23">
      <c r="B77" s="378"/>
      <c r="C77" s="378"/>
      <c r="D77" s="378"/>
      <c r="E77" s="378"/>
      <c r="F77" s="378"/>
      <c r="G77" s="378"/>
      <c r="H77" s="378"/>
      <c r="I77" s="378"/>
      <c r="J77" s="378"/>
      <c r="K77" s="378"/>
      <c r="L77" s="378"/>
      <c r="M77" s="378"/>
      <c r="N77" s="378"/>
      <c r="O77" s="378"/>
      <c r="P77" s="378"/>
      <c r="Q77" s="378"/>
      <c r="R77" s="378"/>
      <c r="S77" s="378"/>
      <c r="T77" s="378"/>
      <c r="U77" s="378"/>
      <c r="V77" s="378"/>
      <c r="W77" s="378"/>
    </row>
    <row r="78" s="363" customFormat="1" spans="2:23">
      <c r="B78" s="378"/>
      <c r="C78" s="378"/>
      <c r="D78" s="378"/>
      <c r="E78" s="378"/>
      <c r="F78" s="378"/>
      <c r="G78" s="378"/>
      <c r="H78" s="378"/>
      <c r="I78" s="378"/>
      <c r="J78" s="378"/>
      <c r="K78" s="378"/>
      <c r="L78" s="378"/>
      <c r="M78" s="378"/>
      <c r="N78" s="378"/>
      <c r="O78" s="378"/>
      <c r="P78" s="378"/>
      <c r="Q78" s="378"/>
      <c r="R78" s="378"/>
      <c r="S78" s="378"/>
      <c r="T78" s="378"/>
      <c r="U78" s="378"/>
      <c r="V78" s="378"/>
      <c r="W78" s="378"/>
    </row>
    <row r="79" s="363" customFormat="1" spans="2:23">
      <c r="B79" s="378"/>
      <c r="C79" s="378"/>
      <c r="D79" s="378"/>
      <c r="E79" s="378"/>
      <c r="F79" s="378"/>
      <c r="G79" s="378"/>
      <c r="H79" s="378"/>
      <c r="I79" s="378"/>
      <c r="J79" s="378"/>
      <c r="K79" s="378"/>
      <c r="L79" s="378"/>
      <c r="M79" s="378"/>
      <c r="N79" s="378"/>
      <c r="O79" s="378"/>
      <c r="P79" s="378"/>
      <c r="Q79" s="378"/>
      <c r="R79" s="378"/>
      <c r="S79" s="378"/>
      <c r="T79" s="378"/>
      <c r="U79" s="378"/>
      <c r="V79" s="378"/>
      <c r="W79" s="378"/>
    </row>
    <row r="80" s="363" customFormat="1" spans="2:23">
      <c r="B80" s="378"/>
      <c r="C80" s="378"/>
      <c r="D80" s="378"/>
      <c r="E80" s="378"/>
      <c r="F80" s="378"/>
      <c r="G80" s="378"/>
      <c r="H80" s="378"/>
      <c r="I80" s="378"/>
      <c r="J80" s="378"/>
      <c r="K80" s="378"/>
      <c r="L80" s="378"/>
      <c r="M80" s="378"/>
      <c r="N80" s="378"/>
      <c r="O80" s="378"/>
      <c r="P80" s="378"/>
      <c r="Q80" s="378"/>
      <c r="R80" s="378"/>
      <c r="S80" s="378"/>
      <c r="T80" s="378"/>
      <c r="U80" s="378"/>
      <c r="V80" s="378"/>
      <c r="W80" s="378"/>
    </row>
    <row r="81" s="363" customFormat="1" spans="2:23">
      <c r="B81" s="378"/>
      <c r="C81" s="378"/>
      <c r="D81" s="378"/>
      <c r="E81" s="378"/>
      <c r="F81" s="378"/>
      <c r="G81" s="378"/>
      <c r="H81" s="378"/>
      <c r="I81" s="378"/>
      <c r="J81" s="378"/>
      <c r="K81" s="378"/>
      <c r="L81" s="378"/>
      <c r="M81" s="378"/>
      <c r="N81" s="378"/>
      <c r="O81" s="378"/>
      <c r="P81" s="378"/>
      <c r="Q81" s="378"/>
      <c r="R81" s="378"/>
      <c r="S81" s="378"/>
      <c r="T81" s="378"/>
      <c r="U81" s="378"/>
      <c r="V81" s="378"/>
      <c r="W81" s="378"/>
    </row>
    <row r="82" s="363" customFormat="1" spans="2:23">
      <c r="B82" s="378"/>
      <c r="C82" s="378"/>
      <c r="D82" s="378"/>
      <c r="E82" s="378"/>
      <c r="F82" s="378"/>
      <c r="G82" s="378"/>
      <c r="H82" s="378"/>
      <c r="I82" s="378"/>
      <c r="J82" s="378"/>
      <c r="K82" s="378"/>
      <c r="L82" s="378"/>
      <c r="M82" s="378"/>
      <c r="N82" s="378"/>
      <c r="O82" s="378"/>
      <c r="P82" s="378"/>
      <c r="Q82" s="378"/>
      <c r="R82" s="378"/>
      <c r="S82" s="378"/>
      <c r="T82" s="378"/>
      <c r="U82" s="378"/>
      <c r="V82" s="378"/>
      <c r="W82" s="378"/>
    </row>
    <row r="83" s="363" customFormat="1" spans="2:23">
      <c r="B83" s="378"/>
      <c r="C83" s="378"/>
      <c r="D83" s="378"/>
      <c r="E83" s="378"/>
      <c r="F83" s="378"/>
      <c r="G83" s="378"/>
      <c r="H83" s="378"/>
      <c r="I83" s="378"/>
      <c r="J83" s="378"/>
      <c r="K83" s="378"/>
      <c r="L83" s="378"/>
      <c r="M83" s="378"/>
      <c r="N83" s="378"/>
      <c r="O83" s="378"/>
      <c r="P83" s="378"/>
      <c r="Q83" s="378"/>
      <c r="R83" s="378"/>
      <c r="S83" s="378"/>
      <c r="T83" s="378"/>
      <c r="U83" s="378"/>
      <c r="V83" s="378"/>
      <c r="W83" s="378"/>
    </row>
    <row r="84" s="363" customFormat="1" spans="2:23">
      <c r="B84" s="378"/>
      <c r="C84" s="378"/>
      <c r="D84" s="378"/>
      <c r="E84" s="378"/>
      <c r="F84" s="378"/>
      <c r="G84" s="378"/>
      <c r="H84" s="378"/>
      <c r="I84" s="378"/>
      <c r="J84" s="378"/>
      <c r="K84" s="378"/>
      <c r="L84" s="378"/>
      <c r="M84" s="378"/>
      <c r="N84" s="378"/>
      <c r="O84" s="378"/>
      <c r="P84" s="378"/>
      <c r="Q84" s="378"/>
      <c r="R84" s="378"/>
      <c r="S84" s="378"/>
      <c r="T84" s="378"/>
      <c r="U84" s="378"/>
      <c r="V84" s="378"/>
      <c r="W84" s="378"/>
    </row>
    <row r="85" s="363" customFormat="1" spans="2:23">
      <c r="B85" s="378"/>
      <c r="C85" s="378"/>
      <c r="D85" s="378"/>
      <c r="E85" s="378"/>
      <c r="F85" s="378"/>
      <c r="G85" s="378"/>
      <c r="H85" s="378"/>
      <c r="I85" s="378"/>
      <c r="J85" s="378"/>
      <c r="K85" s="378"/>
      <c r="L85" s="378"/>
      <c r="M85" s="378"/>
      <c r="N85" s="378"/>
      <c r="O85" s="378"/>
      <c r="P85" s="378"/>
      <c r="Q85" s="378"/>
      <c r="R85" s="378"/>
      <c r="S85" s="378"/>
      <c r="T85" s="378"/>
      <c r="U85" s="378"/>
      <c r="V85" s="378"/>
      <c r="W85" s="378"/>
    </row>
    <row r="86" s="363" customFormat="1" spans="2:23">
      <c r="B86" s="378"/>
      <c r="C86" s="378"/>
      <c r="D86" s="378"/>
      <c r="E86" s="378"/>
      <c r="F86" s="378"/>
      <c r="G86" s="378"/>
      <c r="H86" s="378"/>
      <c r="I86" s="378"/>
      <c r="J86" s="378"/>
      <c r="K86" s="378"/>
      <c r="L86" s="378"/>
      <c r="M86" s="378"/>
      <c r="N86" s="378"/>
      <c r="O86" s="378"/>
      <c r="P86" s="378"/>
      <c r="Q86" s="378"/>
      <c r="R86" s="378"/>
      <c r="S86" s="378"/>
      <c r="T86" s="378"/>
      <c r="U86" s="378"/>
      <c r="V86" s="378"/>
      <c r="W86" s="378"/>
    </row>
    <row r="87" s="363" customFormat="1" spans="2:23">
      <c r="B87" s="378"/>
      <c r="C87" s="378"/>
      <c r="D87" s="378"/>
      <c r="E87" s="378"/>
      <c r="F87" s="378"/>
      <c r="G87" s="378"/>
      <c r="H87" s="378"/>
      <c r="I87" s="378"/>
      <c r="J87" s="378"/>
      <c r="K87" s="378"/>
      <c r="L87" s="378"/>
      <c r="M87" s="378"/>
      <c r="N87" s="378"/>
      <c r="O87" s="378"/>
      <c r="P87" s="378"/>
      <c r="Q87" s="378"/>
      <c r="R87" s="378"/>
      <c r="S87" s="378"/>
      <c r="T87" s="378"/>
      <c r="U87" s="378"/>
      <c r="V87" s="378"/>
      <c r="W87" s="378"/>
    </row>
    <row r="88" s="363" customFormat="1" spans="2:23">
      <c r="B88" s="378"/>
      <c r="C88" s="378"/>
      <c r="D88" s="378"/>
      <c r="E88" s="378"/>
      <c r="F88" s="378"/>
      <c r="G88" s="378"/>
      <c r="H88" s="378"/>
      <c r="I88" s="378"/>
      <c r="J88" s="378"/>
      <c r="K88" s="378"/>
      <c r="L88" s="378"/>
      <c r="M88" s="378"/>
      <c r="N88" s="378"/>
      <c r="O88" s="378"/>
      <c r="P88" s="378"/>
      <c r="Q88" s="378"/>
      <c r="R88" s="378"/>
      <c r="S88" s="378"/>
      <c r="T88" s="378"/>
      <c r="U88" s="378"/>
      <c r="V88" s="378"/>
      <c r="W88" s="378"/>
    </row>
    <row r="89" s="363" customFormat="1" spans="2:23">
      <c r="B89" s="378"/>
      <c r="C89" s="378"/>
      <c r="D89" s="378"/>
      <c r="E89" s="378"/>
      <c r="F89" s="378"/>
      <c r="G89" s="378"/>
      <c r="H89" s="378"/>
      <c r="I89" s="378"/>
      <c r="J89" s="378"/>
      <c r="K89" s="378"/>
      <c r="L89" s="378"/>
      <c r="M89" s="378"/>
      <c r="N89" s="378"/>
      <c r="O89" s="378"/>
      <c r="P89" s="378"/>
      <c r="Q89" s="378"/>
      <c r="R89" s="378"/>
      <c r="S89" s="378"/>
      <c r="T89" s="378"/>
      <c r="U89" s="378"/>
      <c r="V89" s="378"/>
      <c r="W89" s="378"/>
    </row>
    <row r="90" s="363" customFormat="1" spans="2:23">
      <c r="B90" s="378"/>
      <c r="C90" s="378"/>
      <c r="D90" s="378"/>
      <c r="E90" s="378"/>
      <c r="F90" s="378"/>
      <c r="G90" s="378"/>
      <c r="H90" s="378"/>
      <c r="I90" s="378"/>
      <c r="J90" s="378"/>
      <c r="K90" s="378"/>
      <c r="L90" s="378"/>
      <c r="M90" s="378"/>
      <c r="N90" s="378"/>
      <c r="O90" s="378"/>
      <c r="P90" s="378"/>
      <c r="Q90" s="378"/>
      <c r="R90" s="378"/>
      <c r="S90" s="378"/>
      <c r="T90" s="378"/>
      <c r="U90" s="378"/>
      <c r="V90" s="378"/>
      <c r="W90" s="378"/>
    </row>
    <row r="91" s="363" customFormat="1" spans="2:23">
      <c r="B91" s="378"/>
      <c r="C91" s="378"/>
      <c r="D91" s="378"/>
      <c r="E91" s="378"/>
      <c r="F91" s="378"/>
      <c r="G91" s="378"/>
      <c r="H91" s="378"/>
      <c r="I91" s="378"/>
      <c r="J91" s="378"/>
      <c r="K91" s="378"/>
      <c r="L91" s="378"/>
      <c r="M91" s="378"/>
      <c r="N91" s="378"/>
      <c r="O91" s="378"/>
      <c r="P91" s="378"/>
      <c r="Q91" s="378"/>
      <c r="R91" s="378"/>
      <c r="S91" s="378"/>
      <c r="T91" s="378"/>
      <c r="U91" s="378"/>
      <c r="V91" s="378"/>
      <c r="W91" s="378"/>
    </row>
    <row r="92" s="363" customFormat="1" spans="2:23">
      <c r="B92" s="378"/>
      <c r="C92" s="378"/>
      <c r="D92" s="378"/>
      <c r="E92" s="378"/>
      <c r="F92" s="378"/>
      <c r="G92" s="378"/>
      <c r="H92" s="378"/>
      <c r="I92" s="378"/>
      <c r="J92" s="378"/>
      <c r="K92" s="378"/>
      <c r="L92" s="378"/>
      <c r="M92" s="378"/>
      <c r="N92" s="378"/>
      <c r="O92" s="378"/>
      <c r="P92" s="378"/>
      <c r="Q92" s="378"/>
      <c r="R92" s="378"/>
      <c r="S92" s="378"/>
      <c r="T92" s="378"/>
      <c r="U92" s="378"/>
      <c r="V92" s="378"/>
      <c r="W92" s="378"/>
    </row>
    <row r="93" s="363" customFormat="1" spans="2:23">
      <c r="B93" s="378"/>
      <c r="C93" s="378"/>
      <c r="D93" s="378"/>
      <c r="E93" s="378"/>
      <c r="F93" s="378"/>
      <c r="G93" s="378"/>
      <c r="H93" s="378"/>
      <c r="I93" s="378"/>
      <c r="J93" s="378"/>
      <c r="K93" s="378"/>
      <c r="L93" s="378"/>
      <c r="M93" s="378"/>
      <c r="N93" s="378"/>
      <c r="O93" s="378"/>
      <c r="P93" s="378"/>
      <c r="Q93" s="378"/>
      <c r="R93" s="378"/>
      <c r="S93" s="378"/>
      <c r="T93" s="378"/>
      <c r="U93" s="378"/>
      <c r="V93" s="378"/>
      <c r="W93" s="378"/>
    </row>
    <row r="94" s="363" customFormat="1" spans="2:23">
      <c r="B94" s="378"/>
      <c r="C94" s="378"/>
      <c r="D94" s="378"/>
      <c r="E94" s="378"/>
      <c r="F94" s="378"/>
      <c r="G94" s="378"/>
      <c r="H94" s="378"/>
      <c r="I94" s="378"/>
      <c r="J94" s="378"/>
      <c r="K94" s="378"/>
      <c r="L94" s="378"/>
      <c r="M94" s="378"/>
      <c r="N94" s="378"/>
      <c r="O94" s="378"/>
      <c r="P94" s="378"/>
      <c r="Q94" s="378"/>
      <c r="R94" s="378"/>
      <c r="S94" s="378"/>
      <c r="T94" s="378"/>
      <c r="U94" s="378"/>
      <c r="V94" s="378"/>
      <c r="W94" s="378"/>
    </row>
    <row r="95" s="363" customFormat="1" spans="2:23">
      <c r="B95" s="378"/>
      <c r="C95" s="378"/>
      <c r="D95" s="378"/>
      <c r="E95" s="378"/>
      <c r="F95" s="378"/>
      <c r="G95" s="378"/>
      <c r="H95" s="378"/>
      <c r="I95" s="378"/>
      <c r="J95" s="378"/>
      <c r="K95" s="378"/>
      <c r="L95" s="378"/>
      <c r="M95" s="378"/>
      <c r="N95" s="378"/>
      <c r="O95" s="378"/>
      <c r="P95" s="378"/>
      <c r="Q95" s="378"/>
      <c r="R95" s="378"/>
      <c r="S95" s="378"/>
      <c r="T95" s="378"/>
      <c r="U95" s="378"/>
      <c r="V95" s="378"/>
      <c r="W95" s="378"/>
    </row>
    <row r="96" s="363" customFormat="1" spans="2:23">
      <c r="B96" s="378"/>
      <c r="C96" s="378"/>
      <c r="D96" s="378"/>
      <c r="E96" s="378"/>
      <c r="F96" s="378"/>
      <c r="G96" s="378"/>
      <c r="H96" s="378"/>
      <c r="I96" s="378"/>
      <c r="J96" s="378"/>
      <c r="K96" s="378"/>
      <c r="L96" s="378"/>
      <c r="M96" s="378"/>
      <c r="N96" s="378"/>
      <c r="O96" s="378"/>
      <c r="P96" s="378"/>
      <c r="Q96" s="378"/>
      <c r="R96" s="378"/>
      <c r="S96" s="378"/>
      <c r="T96" s="378"/>
      <c r="U96" s="378"/>
      <c r="V96" s="378"/>
      <c r="W96" s="378"/>
    </row>
    <row r="97" s="363" customFormat="1" spans="2:23">
      <c r="B97" s="378"/>
      <c r="C97" s="378"/>
      <c r="D97" s="378"/>
      <c r="E97" s="378"/>
      <c r="F97" s="378"/>
      <c r="G97" s="378"/>
      <c r="H97" s="378"/>
      <c r="I97" s="378"/>
      <c r="J97" s="378"/>
      <c r="K97" s="378"/>
      <c r="L97" s="378"/>
      <c r="M97" s="378"/>
      <c r="N97" s="378"/>
      <c r="O97" s="378"/>
      <c r="P97" s="378"/>
      <c r="Q97" s="378"/>
      <c r="R97" s="378"/>
      <c r="S97" s="378"/>
      <c r="T97" s="378"/>
      <c r="U97" s="378"/>
      <c r="V97" s="378"/>
      <c r="W97" s="378"/>
    </row>
    <row r="98" s="363" customFormat="1" spans="2:23">
      <c r="B98" s="378"/>
      <c r="C98" s="378"/>
      <c r="D98" s="378"/>
      <c r="E98" s="378"/>
      <c r="F98" s="378"/>
      <c r="G98" s="378"/>
      <c r="H98" s="378"/>
      <c r="I98" s="378"/>
      <c r="J98" s="378"/>
      <c r="K98" s="378"/>
      <c r="L98" s="378"/>
      <c r="M98" s="378"/>
      <c r="N98" s="378"/>
      <c r="O98" s="378"/>
      <c r="P98" s="378"/>
      <c r="Q98" s="378"/>
      <c r="R98" s="378"/>
      <c r="S98" s="378"/>
      <c r="T98" s="378"/>
      <c r="U98" s="378"/>
      <c r="V98" s="378"/>
      <c r="W98" s="378"/>
    </row>
    <row r="99" s="363" customFormat="1" spans="2:23">
      <c r="B99" s="378"/>
      <c r="C99" s="378"/>
      <c r="D99" s="378"/>
      <c r="E99" s="378"/>
      <c r="F99" s="378"/>
      <c r="G99" s="378"/>
      <c r="H99" s="378"/>
      <c r="I99" s="378"/>
      <c r="J99" s="378"/>
      <c r="K99" s="378"/>
      <c r="L99" s="378"/>
      <c r="M99" s="378"/>
      <c r="N99" s="378"/>
      <c r="O99" s="378"/>
      <c r="P99" s="378"/>
      <c r="Q99" s="378"/>
      <c r="R99" s="378"/>
      <c r="S99" s="378"/>
      <c r="T99" s="378"/>
      <c r="U99" s="378"/>
      <c r="V99" s="378"/>
      <c r="W99" s="378"/>
    </row>
    <row r="100" s="363" customFormat="1" spans="2:23">
      <c r="B100" s="378"/>
      <c r="C100" s="378"/>
      <c r="D100" s="378"/>
      <c r="E100" s="378"/>
      <c r="F100" s="378"/>
      <c r="G100" s="378"/>
      <c r="H100" s="378"/>
      <c r="I100" s="378"/>
      <c r="J100" s="378"/>
      <c r="K100" s="378"/>
      <c r="L100" s="378"/>
      <c r="M100" s="378"/>
      <c r="N100" s="378"/>
      <c r="O100" s="378"/>
      <c r="P100" s="378"/>
      <c r="Q100" s="378"/>
      <c r="R100" s="378"/>
      <c r="S100" s="378"/>
      <c r="T100" s="378"/>
      <c r="U100" s="378"/>
      <c r="V100" s="378"/>
      <c r="W100" s="378"/>
    </row>
    <row r="101" s="363" customFormat="1" spans="2:23">
      <c r="B101" s="378"/>
      <c r="C101" s="378"/>
      <c r="D101" s="378"/>
      <c r="E101" s="378"/>
      <c r="F101" s="378"/>
      <c r="G101" s="378"/>
      <c r="H101" s="378"/>
      <c r="I101" s="378"/>
      <c r="J101" s="378"/>
      <c r="K101" s="378"/>
      <c r="L101" s="378"/>
      <c r="M101" s="378"/>
      <c r="N101" s="378"/>
      <c r="O101" s="378"/>
      <c r="P101" s="378"/>
      <c r="Q101" s="378"/>
      <c r="R101" s="378"/>
      <c r="S101" s="378"/>
      <c r="T101" s="378"/>
      <c r="U101" s="378"/>
      <c r="V101" s="378"/>
      <c r="W101" s="378"/>
    </row>
    <row r="102" s="363" customFormat="1" spans="2:23">
      <c r="B102" s="378"/>
      <c r="C102" s="378"/>
      <c r="D102" s="378"/>
      <c r="E102" s="378"/>
      <c r="F102" s="378"/>
      <c r="G102" s="378"/>
      <c r="H102" s="378"/>
      <c r="I102" s="378"/>
      <c r="J102" s="378"/>
      <c r="K102" s="378"/>
      <c r="L102" s="378"/>
      <c r="M102" s="378"/>
      <c r="N102" s="378"/>
      <c r="O102" s="378"/>
      <c r="P102" s="378"/>
      <c r="Q102" s="378"/>
      <c r="R102" s="378"/>
      <c r="S102" s="378"/>
      <c r="T102" s="378"/>
      <c r="U102" s="378"/>
      <c r="V102" s="378"/>
      <c r="W102" s="378"/>
    </row>
    <row r="103" s="363" customFormat="1" spans="2:23">
      <c r="B103" s="378"/>
      <c r="C103" s="378"/>
      <c r="D103" s="378"/>
      <c r="E103" s="378"/>
      <c r="F103" s="378"/>
      <c r="G103" s="378"/>
      <c r="H103" s="378"/>
      <c r="I103" s="378"/>
      <c r="J103" s="378"/>
      <c r="K103" s="378"/>
      <c r="L103" s="378"/>
      <c r="M103" s="378"/>
      <c r="N103" s="378"/>
      <c r="O103" s="378"/>
      <c r="P103" s="378"/>
      <c r="Q103" s="378"/>
      <c r="R103" s="378"/>
      <c r="S103" s="378"/>
      <c r="T103" s="378"/>
      <c r="U103" s="378"/>
      <c r="V103" s="378"/>
      <c r="W103" s="378"/>
    </row>
    <row r="104" s="363" customFormat="1" spans="2:23">
      <c r="B104" s="378"/>
      <c r="C104" s="378"/>
      <c r="D104" s="378"/>
      <c r="E104" s="378"/>
      <c r="F104" s="378"/>
      <c r="G104" s="378"/>
      <c r="H104" s="378"/>
      <c r="I104" s="378"/>
      <c r="J104" s="378"/>
      <c r="K104" s="378"/>
      <c r="L104" s="378"/>
      <c r="M104" s="378"/>
      <c r="N104" s="378"/>
      <c r="O104" s="378"/>
      <c r="P104" s="378"/>
      <c r="Q104" s="378"/>
      <c r="R104" s="378"/>
      <c r="S104" s="378"/>
      <c r="T104" s="378"/>
      <c r="U104" s="378"/>
      <c r="V104" s="378"/>
      <c r="W104" s="378"/>
    </row>
    <row r="105" s="363" customFormat="1" spans="2:23">
      <c r="B105" s="378"/>
      <c r="C105" s="378"/>
      <c r="D105" s="378"/>
      <c r="E105" s="378"/>
      <c r="F105" s="378"/>
      <c r="G105" s="378"/>
      <c r="H105" s="378"/>
      <c r="I105" s="378"/>
      <c r="J105" s="378"/>
      <c r="K105" s="378"/>
      <c r="L105" s="378"/>
      <c r="M105" s="378"/>
      <c r="N105" s="378"/>
      <c r="O105" s="378"/>
      <c r="P105" s="378"/>
      <c r="Q105" s="378"/>
      <c r="R105" s="378"/>
      <c r="S105" s="378"/>
      <c r="T105" s="378"/>
      <c r="U105" s="378"/>
      <c r="V105" s="378"/>
      <c r="W105" s="378"/>
    </row>
    <row r="106" s="363" customFormat="1" spans="2:23">
      <c r="B106" s="378"/>
      <c r="C106" s="378"/>
      <c r="D106" s="378"/>
      <c r="E106" s="378"/>
      <c r="F106" s="378"/>
      <c r="G106" s="378"/>
      <c r="H106" s="378"/>
      <c r="I106" s="378"/>
      <c r="J106" s="378"/>
      <c r="K106" s="378"/>
      <c r="L106" s="378"/>
      <c r="M106" s="378"/>
      <c r="N106" s="378"/>
      <c r="O106" s="378"/>
      <c r="P106" s="378"/>
      <c r="Q106" s="378"/>
      <c r="R106" s="378"/>
      <c r="S106" s="378"/>
      <c r="T106" s="378"/>
      <c r="U106" s="378"/>
      <c r="V106" s="378"/>
      <c r="W106" s="378"/>
    </row>
    <row r="107" s="363" customFormat="1" spans="2:23">
      <c r="B107" s="378"/>
      <c r="C107" s="378"/>
      <c r="D107" s="378"/>
      <c r="E107" s="378"/>
      <c r="F107" s="378"/>
      <c r="G107" s="378"/>
      <c r="H107" s="378"/>
      <c r="I107" s="378"/>
      <c r="J107" s="378"/>
      <c r="K107" s="378"/>
      <c r="L107" s="378"/>
      <c r="M107" s="378"/>
      <c r="N107" s="378"/>
      <c r="O107" s="378"/>
      <c r="P107" s="378"/>
      <c r="Q107" s="378"/>
      <c r="R107" s="378"/>
      <c r="S107" s="378"/>
      <c r="T107" s="378"/>
      <c r="U107" s="378"/>
      <c r="V107" s="378"/>
      <c r="W107" s="378"/>
    </row>
    <row r="108" s="363" customFormat="1" spans="2:23">
      <c r="B108" s="378"/>
      <c r="C108" s="378"/>
      <c r="D108" s="378"/>
      <c r="E108" s="378"/>
      <c r="F108" s="378"/>
      <c r="G108" s="378"/>
      <c r="H108" s="378"/>
      <c r="I108" s="378"/>
      <c r="J108" s="378"/>
      <c r="K108" s="378"/>
      <c r="L108" s="378"/>
      <c r="M108" s="378"/>
      <c r="N108" s="378"/>
      <c r="O108" s="378"/>
      <c r="P108" s="378"/>
      <c r="Q108" s="378"/>
      <c r="R108" s="378"/>
      <c r="S108" s="378"/>
      <c r="T108" s="378"/>
      <c r="U108" s="378"/>
      <c r="V108" s="378"/>
      <c r="W108" s="378"/>
    </row>
    <row r="109" s="363" customFormat="1" spans="2:23">
      <c r="B109" s="378"/>
      <c r="C109" s="378"/>
      <c r="D109" s="378"/>
      <c r="E109" s="378"/>
      <c r="F109" s="378"/>
      <c r="G109" s="378"/>
      <c r="H109" s="378"/>
      <c r="I109" s="378"/>
      <c r="J109" s="378"/>
      <c r="K109" s="378"/>
      <c r="L109" s="378"/>
      <c r="M109" s="378"/>
      <c r="N109" s="378"/>
      <c r="O109" s="378"/>
      <c r="P109" s="378"/>
      <c r="Q109" s="378"/>
      <c r="R109" s="378"/>
      <c r="S109" s="378"/>
      <c r="T109" s="378"/>
      <c r="U109" s="378"/>
      <c r="V109" s="378"/>
      <c r="W109" s="378"/>
    </row>
    <row r="110" s="363" customFormat="1" spans="2:23">
      <c r="B110" s="378"/>
      <c r="C110" s="378"/>
      <c r="D110" s="378"/>
      <c r="E110" s="378"/>
      <c r="F110" s="378"/>
      <c r="G110" s="378"/>
      <c r="H110" s="378"/>
      <c r="I110" s="378"/>
      <c r="J110" s="378"/>
      <c r="K110" s="378"/>
      <c r="L110" s="378"/>
      <c r="M110" s="378"/>
      <c r="N110" s="378"/>
      <c r="O110" s="378"/>
      <c r="P110" s="378"/>
      <c r="Q110" s="378"/>
      <c r="R110" s="378"/>
      <c r="S110" s="378"/>
      <c r="T110" s="378"/>
      <c r="U110" s="378"/>
      <c r="V110" s="378"/>
      <c r="W110" s="378"/>
    </row>
    <row r="111" s="363" customFormat="1" spans="2:23">
      <c r="B111" s="378"/>
      <c r="C111" s="378"/>
      <c r="D111" s="378"/>
      <c r="E111" s="378"/>
      <c r="F111" s="378"/>
      <c r="G111" s="378"/>
      <c r="H111" s="378"/>
      <c r="I111" s="378"/>
      <c r="J111" s="378"/>
      <c r="K111" s="378"/>
      <c r="L111" s="378"/>
      <c r="M111" s="378"/>
      <c r="N111" s="378"/>
      <c r="O111" s="378"/>
      <c r="P111" s="378"/>
      <c r="Q111" s="378"/>
      <c r="R111" s="378"/>
      <c r="S111" s="378"/>
      <c r="T111" s="378"/>
      <c r="U111" s="378"/>
      <c r="V111" s="378"/>
      <c r="W111" s="378"/>
    </row>
    <row r="112" s="363" customFormat="1" spans="2:23">
      <c r="B112" s="378"/>
      <c r="C112" s="378"/>
      <c r="D112" s="378"/>
      <c r="E112" s="378"/>
      <c r="F112" s="378"/>
      <c r="G112" s="378"/>
      <c r="H112" s="378"/>
      <c r="I112" s="378"/>
      <c r="J112" s="378"/>
      <c r="K112" s="378"/>
      <c r="L112" s="378"/>
      <c r="M112" s="378"/>
      <c r="N112" s="378"/>
      <c r="O112" s="378"/>
      <c r="P112" s="378"/>
      <c r="Q112" s="378"/>
      <c r="R112" s="378"/>
      <c r="S112" s="378"/>
      <c r="T112" s="378"/>
      <c r="U112" s="378"/>
      <c r="V112" s="378"/>
      <c r="W112" s="378"/>
    </row>
    <row r="113" s="363" customFormat="1" spans="2:23">
      <c r="B113" s="378"/>
      <c r="C113" s="378"/>
      <c r="D113" s="378"/>
      <c r="E113" s="378"/>
      <c r="F113" s="378"/>
      <c r="G113" s="378"/>
      <c r="H113" s="378"/>
      <c r="I113" s="378"/>
      <c r="J113" s="378"/>
      <c r="K113" s="378"/>
      <c r="L113" s="378"/>
      <c r="M113" s="378"/>
      <c r="N113" s="378"/>
      <c r="O113" s="378"/>
      <c r="P113" s="378"/>
      <c r="Q113" s="378"/>
      <c r="R113" s="378"/>
      <c r="S113" s="378"/>
      <c r="T113" s="378"/>
      <c r="U113" s="378"/>
      <c r="V113" s="378"/>
      <c r="W113" s="378"/>
    </row>
    <row r="114" s="363" customFormat="1" spans="2:23">
      <c r="B114" s="378"/>
      <c r="C114" s="378"/>
      <c r="D114" s="378"/>
      <c r="E114" s="378"/>
      <c r="F114" s="378"/>
      <c r="G114" s="378"/>
      <c r="H114" s="378"/>
      <c r="I114" s="378"/>
      <c r="J114" s="378"/>
      <c r="K114" s="378"/>
      <c r="L114" s="378"/>
      <c r="M114" s="378"/>
      <c r="N114" s="378"/>
      <c r="O114" s="378"/>
      <c r="P114" s="378"/>
      <c r="Q114" s="378"/>
      <c r="R114" s="378"/>
      <c r="S114" s="378"/>
      <c r="T114" s="378"/>
      <c r="U114" s="378"/>
      <c r="V114" s="378"/>
      <c r="W114" s="378"/>
    </row>
    <row r="115" s="363" customFormat="1" spans="2:23">
      <c r="B115" s="378"/>
      <c r="C115" s="378"/>
      <c r="D115" s="378"/>
      <c r="E115" s="378"/>
      <c r="F115" s="378"/>
      <c r="G115" s="378"/>
      <c r="H115" s="378"/>
      <c r="I115" s="378"/>
      <c r="J115" s="378"/>
      <c r="K115" s="378"/>
      <c r="L115" s="378"/>
      <c r="M115" s="378"/>
      <c r="N115" s="378"/>
      <c r="O115" s="378"/>
      <c r="P115" s="378"/>
      <c r="Q115" s="378"/>
      <c r="R115" s="378"/>
      <c r="S115" s="378"/>
      <c r="T115" s="378"/>
      <c r="U115" s="378"/>
      <c r="V115" s="378"/>
      <c r="W115" s="378"/>
    </row>
    <row r="116" s="363" customFormat="1" spans="2:23">
      <c r="B116" s="378"/>
      <c r="C116" s="378"/>
      <c r="D116" s="378"/>
      <c r="E116" s="378"/>
      <c r="F116" s="378"/>
      <c r="G116" s="378"/>
      <c r="H116" s="378"/>
      <c r="I116" s="378"/>
      <c r="J116" s="378"/>
      <c r="K116" s="378"/>
      <c r="L116" s="378"/>
      <c r="M116" s="378"/>
      <c r="N116" s="378"/>
      <c r="O116" s="378"/>
      <c r="P116" s="378"/>
      <c r="Q116" s="378"/>
      <c r="R116" s="378"/>
      <c r="S116" s="378"/>
      <c r="T116" s="378"/>
      <c r="U116" s="378"/>
      <c r="V116" s="378"/>
      <c r="W116" s="378"/>
    </row>
    <row r="117" s="363" customFormat="1" spans="2:23">
      <c r="B117" s="378"/>
      <c r="C117" s="378"/>
      <c r="D117" s="378"/>
      <c r="E117" s="378"/>
      <c r="F117" s="378"/>
      <c r="G117" s="378"/>
      <c r="H117" s="378"/>
      <c r="I117" s="378"/>
      <c r="J117" s="378"/>
      <c r="K117" s="378"/>
      <c r="L117" s="378"/>
      <c r="M117" s="378"/>
      <c r="N117" s="378"/>
      <c r="O117" s="378"/>
      <c r="P117" s="378"/>
      <c r="Q117" s="378"/>
      <c r="R117" s="378"/>
      <c r="S117" s="378"/>
      <c r="T117" s="378"/>
      <c r="U117" s="378"/>
      <c r="V117" s="378"/>
      <c r="W117" s="378"/>
    </row>
    <row r="118" s="363" customFormat="1" spans="2:23">
      <c r="B118" s="378"/>
      <c r="C118" s="378"/>
      <c r="D118" s="378"/>
      <c r="E118" s="378"/>
      <c r="F118" s="378"/>
      <c r="G118" s="378"/>
      <c r="H118" s="378"/>
      <c r="I118" s="378"/>
      <c r="J118" s="378"/>
      <c r="K118" s="378"/>
      <c r="L118" s="378"/>
      <c r="M118" s="378"/>
      <c r="N118" s="378"/>
      <c r="O118" s="378"/>
      <c r="P118" s="378"/>
      <c r="Q118" s="378"/>
      <c r="R118" s="378"/>
      <c r="S118" s="378"/>
      <c r="T118" s="378"/>
      <c r="U118" s="378"/>
      <c r="V118" s="378"/>
      <c r="W118" s="378"/>
    </row>
    <row r="119" s="363" customFormat="1" spans="2:23">
      <c r="B119" s="378"/>
      <c r="C119" s="378"/>
      <c r="D119" s="378"/>
      <c r="E119" s="378"/>
      <c r="F119" s="378"/>
      <c r="G119" s="378"/>
      <c r="H119" s="378"/>
      <c r="I119" s="378"/>
      <c r="J119" s="378"/>
      <c r="K119" s="378"/>
      <c r="L119" s="378"/>
      <c r="M119" s="378"/>
      <c r="N119" s="378"/>
      <c r="O119" s="378"/>
      <c r="P119" s="378"/>
      <c r="Q119" s="378"/>
      <c r="R119" s="378"/>
      <c r="S119" s="378"/>
      <c r="T119" s="378"/>
      <c r="U119" s="378"/>
      <c r="V119" s="378"/>
      <c r="W119" s="378"/>
    </row>
    <row r="120" s="363" customFormat="1" spans="2:23">
      <c r="B120" s="378"/>
      <c r="C120" s="378"/>
      <c r="D120" s="378"/>
      <c r="E120" s="378"/>
      <c r="F120" s="378"/>
      <c r="G120" s="378"/>
      <c r="H120" s="378"/>
      <c r="I120" s="378"/>
      <c r="J120" s="378"/>
      <c r="K120" s="378"/>
      <c r="L120" s="378"/>
      <c r="M120" s="378"/>
      <c r="N120" s="378"/>
      <c r="O120" s="378"/>
      <c r="P120" s="378"/>
      <c r="Q120" s="378"/>
      <c r="R120" s="378"/>
      <c r="S120" s="378"/>
      <c r="T120" s="378"/>
      <c r="U120" s="378"/>
      <c r="V120" s="378"/>
      <c r="W120" s="378"/>
    </row>
    <row r="121" s="363" customFormat="1" spans="2:23">
      <c r="B121" s="378"/>
      <c r="C121" s="378"/>
      <c r="D121" s="378"/>
      <c r="E121" s="378"/>
      <c r="F121" s="378"/>
      <c r="G121" s="378"/>
      <c r="H121" s="378"/>
      <c r="I121" s="378"/>
      <c r="J121" s="378"/>
      <c r="K121" s="378"/>
      <c r="L121" s="378"/>
      <c r="M121" s="378"/>
      <c r="N121" s="378"/>
      <c r="O121" s="378"/>
      <c r="P121" s="378"/>
      <c r="Q121" s="378"/>
      <c r="R121" s="378"/>
      <c r="S121" s="378"/>
      <c r="T121" s="378"/>
      <c r="U121" s="378"/>
      <c r="V121" s="378"/>
      <c r="W121" s="378"/>
    </row>
    <row r="122" s="363" customFormat="1" spans="2:23">
      <c r="B122" s="378"/>
      <c r="C122" s="378"/>
      <c r="D122" s="378"/>
      <c r="E122" s="378"/>
      <c r="F122" s="378"/>
      <c r="G122" s="378"/>
      <c r="H122" s="378"/>
      <c r="I122" s="378"/>
      <c r="J122" s="378"/>
      <c r="K122" s="378"/>
      <c r="L122" s="378"/>
      <c r="M122" s="378"/>
      <c r="N122" s="378"/>
      <c r="O122" s="378"/>
      <c r="P122" s="378"/>
      <c r="Q122" s="378"/>
      <c r="R122" s="378"/>
      <c r="S122" s="378"/>
      <c r="T122" s="378"/>
      <c r="U122" s="378"/>
      <c r="V122" s="378"/>
      <c r="W122" s="378"/>
    </row>
    <row r="123" s="363" customFormat="1" spans="2:23">
      <c r="B123" s="378"/>
      <c r="C123" s="378"/>
      <c r="D123" s="378"/>
      <c r="E123" s="378"/>
      <c r="F123" s="378"/>
      <c r="G123" s="378"/>
      <c r="H123" s="378"/>
      <c r="I123" s="378"/>
      <c r="J123" s="378"/>
      <c r="K123" s="378"/>
      <c r="L123" s="378"/>
      <c r="M123" s="378"/>
      <c r="N123" s="378"/>
      <c r="O123" s="378"/>
      <c r="P123" s="378"/>
      <c r="Q123" s="378"/>
      <c r="R123" s="378"/>
      <c r="S123" s="378"/>
      <c r="T123" s="378"/>
      <c r="U123" s="378"/>
      <c r="V123" s="378"/>
      <c r="W123" s="378"/>
    </row>
    <row r="124" s="363" customFormat="1" spans="2:23">
      <c r="B124" s="378"/>
      <c r="C124" s="378"/>
      <c r="D124" s="378"/>
      <c r="E124" s="378"/>
      <c r="F124" s="378"/>
      <c r="G124" s="378"/>
      <c r="H124" s="378"/>
      <c r="I124" s="378"/>
      <c r="J124" s="378"/>
      <c r="K124" s="378"/>
      <c r="L124" s="378"/>
      <c r="M124" s="378"/>
      <c r="N124" s="378"/>
      <c r="O124" s="378"/>
      <c r="P124" s="378"/>
      <c r="Q124" s="378"/>
      <c r="R124" s="378"/>
      <c r="S124" s="378"/>
      <c r="T124" s="378"/>
      <c r="U124" s="378"/>
      <c r="V124" s="378"/>
      <c r="W124" s="378"/>
    </row>
    <row r="125" s="363" customFormat="1" spans="2:23">
      <c r="B125" s="378"/>
      <c r="C125" s="378"/>
      <c r="D125" s="378"/>
      <c r="E125" s="378"/>
      <c r="F125" s="378"/>
      <c r="G125" s="378"/>
      <c r="H125" s="378"/>
      <c r="I125" s="378"/>
      <c r="J125" s="378"/>
      <c r="K125" s="378"/>
      <c r="L125" s="378"/>
      <c r="M125" s="378"/>
      <c r="N125" s="378"/>
      <c r="O125" s="378"/>
      <c r="P125" s="378"/>
      <c r="Q125" s="378"/>
      <c r="R125" s="378"/>
      <c r="S125" s="378"/>
      <c r="T125" s="378"/>
      <c r="U125" s="378"/>
      <c r="V125" s="378"/>
      <c r="W125" s="378"/>
    </row>
    <row r="126" s="363" customFormat="1" spans="2:23">
      <c r="B126" s="378"/>
      <c r="C126" s="378"/>
      <c r="D126" s="378"/>
      <c r="E126" s="378"/>
      <c r="F126" s="378"/>
      <c r="G126" s="378"/>
      <c r="H126" s="378"/>
      <c r="I126" s="378"/>
      <c r="J126" s="378"/>
      <c r="K126" s="378"/>
      <c r="L126" s="378"/>
      <c r="M126" s="378"/>
      <c r="N126" s="378"/>
      <c r="O126" s="378"/>
      <c r="P126" s="378"/>
      <c r="Q126" s="378"/>
      <c r="R126" s="378"/>
      <c r="S126" s="378"/>
      <c r="T126" s="378"/>
      <c r="U126" s="378"/>
      <c r="V126" s="378"/>
      <c r="W126" s="378"/>
    </row>
    <row r="127" s="363" customFormat="1" spans="2:23">
      <c r="B127" s="378"/>
      <c r="C127" s="378"/>
      <c r="D127" s="378"/>
      <c r="E127" s="378"/>
      <c r="F127" s="378"/>
      <c r="G127" s="378"/>
      <c r="H127" s="378"/>
      <c r="I127" s="378"/>
      <c r="J127" s="378"/>
      <c r="K127" s="378"/>
      <c r="L127" s="378"/>
      <c r="M127" s="378"/>
      <c r="N127" s="378"/>
      <c r="O127" s="378"/>
      <c r="P127" s="378"/>
      <c r="Q127" s="378"/>
      <c r="R127" s="378"/>
      <c r="S127" s="378"/>
      <c r="T127" s="378"/>
      <c r="U127" s="378"/>
      <c r="V127" s="378"/>
      <c r="W127" s="378"/>
    </row>
    <row r="128" s="363" customFormat="1" spans="2:23">
      <c r="B128" s="378"/>
      <c r="C128" s="378"/>
      <c r="D128" s="378"/>
      <c r="E128" s="378"/>
      <c r="F128" s="378"/>
      <c r="G128" s="378"/>
      <c r="H128" s="378"/>
      <c r="I128" s="378"/>
      <c r="J128" s="378"/>
      <c r="K128" s="378"/>
      <c r="L128" s="378"/>
      <c r="M128" s="378"/>
      <c r="N128" s="378"/>
      <c r="O128" s="378"/>
      <c r="P128" s="378"/>
      <c r="Q128" s="378"/>
      <c r="R128" s="378"/>
      <c r="S128" s="378"/>
      <c r="T128" s="378"/>
      <c r="U128" s="378"/>
      <c r="V128" s="378"/>
      <c r="W128" s="378"/>
    </row>
    <row r="129" s="363" customFormat="1" spans="2:23">
      <c r="B129" s="378"/>
      <c r="C129" s="378"/>
      <c r="D129" s="378"/>
      <c r="E129" s="378"/>
      <c r="F129" s="378"/>
      <c r="G129" s="378"/>
      <c r="H129" s="378"/>
      <c r="I129" s="378"/>
      <c r="J129" s="378"/>
      <c r="K129" s="378"/>
      <c r="L129" s="378"/>
      <c r="M129" s="378"/>
      <c r="N129" s="378"/>
      <c r="O129" s="378"/>
      <c r="P129" s="378"/>
      <c r="Q129" s="378"/>
      <c r="R129" s="378"/>
      <c r="S129" s="378"/>
      <c r="T129" s="378"/>
      <c r="U129" s="378"/>
      <c r="V129" s="378"/>
      <c r="W129" s="378"/>
    </row>
    <row r="130" s="363" customFormat="1" spans="2:23">
      <c r="B130" s="378"/>
      <c r="C130" s="378"/>
      <c r="D130" s="378"/>
      <c r="E130" s="378"/>
      <c r="F130" s="378"/>
      <c r="G130" s="378"/>
      <c r="H130" s="378"/>
      <c r="I130" s="378"/>
      <c r="J130" s="378"/>
      <c r="K130" s="378"/>
      <c r="L130" s="378"/>
      <c r="M130" s="378"/>
      <c r="N130" s="378"/>
      <c r="O130" s="378"/>
      <c r="P130" s="378"/>
      <c r="Q130" s="378"/>
      <c r="R130" s="378"/>
      <c r="S130" s="378"/>
      <c r="T130" s="378"/>
      <c r="U130" s="378"/>
      <c r="V130" s="378"/>
      <c r="W130" s="378"/>
    </row>
    <row r="131" s="363" customFormat="1" spans="2:23">
      <c r="B131" s="378"/>
      <c r="C131" s="378"/>
      <c r="D131" s="378"/>
      <c r="E131" s="378"/>
      <c r="F131" s="378"/>
      <c r="G131" s="378"/>
      <c r="H131" s="378"/>
      <c r="I131" s="378"/>
      <c r="J131" s="378"/>
      <c r="K131" s="378"/>
      <c r="L131" s="378"/>
      <c r="M131" s="378"/>
      <c r="N131" s="378"/>
      <c r="O131" s="378"/>
      <c r="P131" s="378"/>
      <c r="Q131" s="378"/>
      <c r="R131" s="378"/>
      <c r="S131" s="378"/>
      <c r="T131" s="378"/>
      <c r="U131" s="378"/>
      <c r="V131" s="378"/>
      <c r="W131" s="378"/>
    </row>
    <row r="132" s="363" customFormat="1" spans="2:23">
      <c r="B132" s="378"/>
      <c r="C132" s="378"/>
      <c r="D132" s="378"/>
      <c r="E132" s="378"/>
      <c r="F132" s="378"/>
      <c r="G132" s="378"/>
      <c r="H132" s="378"/>
      <c r="I132" s="378"/>
      <c r="J132" s="378"/>
      <c r="K132" s="378"/>
      <c r="L132" s="378"/>
      <c r="M132" s="378"/>
      <c r="N132" s="378"/>
      <c r="O132" s="378"/>
      <c r="P132" s="378"/>
      <c r="Q132" s="378"/>
      <c r="R132" s="378"/>
      <c r="S132" s="378"/>
      <c r="T132" s="378"/>
      <c r="U132" s="378"/>
      <c r="V132" s="378"/>
      <c r="W132" s="378"/>
    </row>
    <row r="133" s="363" customFormat="1" spans="2:23">
      <c r="B133" s="378"/>
      <c r="C133" s="378"/>
      <c r="D133" s="378"/>
      <c r="E133" s="378"/>
      <c r="F133" s="378"/>
      <c r="G133" s="378"/>
      <c r="H133" s="378"/>
      <c r="I133" s="378"/>
      <c r="J133" s="378"/>
      <c r="K133" s="378"/>
      <c r="L133" s="378"/>
      <c r="M133" s="378"/>
      <c r="N133" s="378"/>
      <c r="O133" s="378"/>
      <c r="P133" s="378"/>
      <c r="Q133" s="378"/>
      <c r="R133" s="378"/>
      <c r="S133" s="378"/>
      <c r="T133" s="378"/>
      <c r="U133" s="378"/>
      <c r="V133" s="378"/>
      <c r="W133" s="378"/>
    </row>
    <row r="134" s="363" customFormat="1" spans="2:23">
      <c r="B134" s="378"/>
      <c r="C134" s="378"/>
      <c r="D134" s="378"/>
      <c r="E134" s="378"/>
      <c r="F134" s="378"/>
      <c r="G134" s="378"/>
      <c r="H134" s="378"/>
      <c r="I134" s="378"/>
      <c r="J134" s="378"/>
      <c r="K134" s="378"/>
      <c r="L134" s="378"/>
      <c r="M134" s="378"/>
      <c r="N134" s="378"/>
      <c r="O134" s="378"/>
      <c r="P134" s="378"/>
      <c r="Q134" s="378"/>
      <c r="R134" s="378"/>
      <c r="S134" s="378"/>
      <c r="T134" s="378"/>
      <c r="U134" s="378"/>
      <c r="V134" s="378"/>
      <c r="W134" s="378"/>
    </row>
    <row r="135" s="363" customFormat="1" spans="2:23">
      <c r="B135" s="378"/>
      <c r="C135" s="378"/>
      <c r="D135" s="378"/>
      <c r="E135" s="378"/>
      <c r="F135" s="378"/>
      <c r="G135" s="378"/>
      <c r="H135" s="378"/>
      <c r="I135" s="378"/>
      <c r="J135" s="378"/>
      <c r="K135" s="378"/>
      <c r="L135" s="378"/>
      <c r="M135" s="378"/>
      <c r="N135" s="378"/>
      <c r="O135" s="378"/>
      <c r="P135" s="378"/>
      <c r="Q135" s="378"/>
      <c r="R135" s="378"/>
      <c r="S135" s="378"/>
      <c r="T135" s="378"/>
      <c r="U135" s="378"/>
      <c r="V135" s="378"/>
      <c r="W135" s="378"/>
    </row>
    <row r="136" s="363" customFormat="1" spans="2:23">
      <c r="B136" s="378"/>
      <c r="C136" s="378"/>
      <c r="D136" s="378"/>
      <c r="E136" s="378"/>
      <c r="F136" s="378"/>
      <c r="G136" s="378"/>
      <c r="H136" s="378"/>
      <c r="I136" s="378"/>
      <c r="J136" s="378"/>
      <c r="K136" s="378"/>
      <c r="L136" s="378"/>
      <c r="M136" s="378"/>
      <c r="N136" s="378"/>
      <c r="O136" s="378"/>
      <c r="P136" s="378"/>
      <c r="Q136" s="378"/>
      <c r="R136" s="378"/>
      <c r="S136" s="378"/>
      <c r="T136" s="378"/>
      <c r="U136" s="378"/>
      <c r="V136" s="378"/>
      <c r="W136" s="378"/>
    </row>
    <row r="137" s="363" customFormat="1" spans="2:23">
      <c r="B137" s="378"/>
      <c r="C137" s="378"/>
      <c r="D137" s="378"/>
      <c r="E137" s="378"/>
      <c r="F137" s="378"/>
      <c r="G137" s="378"/>
      <c r="H137" s="378"/>
      <c r="I137" s="378"/>
      <c r="J137" s="378"/>
      <c r="K137" s="378"/>
      <c r="L137" s="378"/>
      <c r="M137" s="378"/>
      <c r="N137" s="378"/>
      <c r="O137" s="378"/>
      <c r="P137" s="378"/>
      <c r="Q137" s="378"/>
      <c r="R137" s="378"/>
      <c r="S137" s="378"/>
      <c r="T137" s="378"/>
      <c r="U137" s="378"/>
      <c r="V137" s="378"/>
      <c r="W137" s="378"/>
    </row>
    <row r="138" s="363" customFormat="1" spans="2:23">
      <c r="B138" s="378"/>
      <c r="C138" s="378"/>
      <c r="D138" s="378"/>
      <c r="E138" s="378"/>
      <c r="F138" s="378"/>
      <c r="G138" s="378"/>
      <c r="H138" s="378"/>
      <c r="I138" s="378"/>
      <c r="J138" s="378"/>
      <c r="K138" s="378"/>
      <c r="L138" s="378"/>
      <c r="M138" s="378"/>
      <c r="N138" s="378"/>
      <c r="O138" s="378"/>
      <c r="P138" s="378"/>
      <c r="Q138" s="378"/>
      <c r="R138" s="378"/>
      <c r="S138" s="378"/>
      <c r="T138" s="378"/>
      <c r="U138" s="378"/>
      <c r="V138" s="378"/>
      <c r="W138" s="378"/>
    </row>
    <row r="139" s="363" customFormat="1" spans="2:23">
      <c r="B139" s="378"/>
      <c r="C139" s="378"/>
      <c r="D139" s="378"/>
      <c r="E139" s="378"/>
      <c r="F139" s="378"/>
      <c r="G139" s="378"/>
      <c r="H139" s="378"/>
      <c r="I139" s="378"/>
      <c r="J139" s="378"/>
      <c r="K139" s="378"/>
      <c r="L139" s="378"/>
      <c r="M139" s="378"/>
      <c r="N139" s="378"/>
      <c r="O139" s="378"/>
      <c r="P139" s="378"/>
      <c r="Q139" s="378"/>
      <c r="R139" s="378"/>
      <c r="S139" s="378"/>
      <c r="T139" s="378"/>
      <c r="U139" s="378"/>
      <c r="V139" s="378"/>
      <c r="W139" s="378"/>
    </row>
    <row r="140" s="363" customFormat="1" spans="2:23">
      <c r="B140" s="378"/>
      <c r="C140" s="378"/>
      <c r="D140" s="378"/>
      <c r="E140" s="378"/>
      <c r="F140" s="378"/>
      <c r="G140" s="378"/>
      <c r="H140" s="378"/>
      <c r="I140" s="378"/>
      <c r="J140" s="378"/>
      <c r="K140" s="378"/>
      <c r="L140" s="378"/>
      <c r="M140" s="378"/>
      <c r="N140" s="378"/>
      <c r="O140" s="378"/>
      <c r="P140" s="378"/>
      <c r="Q140" s="378"/>
      <c r="R140" s="378"/>
      <c r="S140" s="378"/>
      <c r="T140" s="378"/>
      <c r="U140" s="378"/>
      <c r="V140" s="378"/>
      <c r="W140" s="378"/>
    </row>
    <row r="141" s="363" customFormat="1" spans="2:23">
      <c r="B141" s="378"/>
      <c r="C141" s="378"/>
      <c r="D141" s="378"/>
      <c r="E141" s="378"/>
      <c r="F141" s="378"/>
      <c r="G141" s="378"/>
      <c r="H141" s="378"/>
      <c r="I141" s="378"/>
      <c r="J141" s="378"/>
      <c r="K141" s="378"/>
      <c r="L141" s="378"/>
      <c r="M141" s="378"/>
      <c r="N141" s="378"/>
      <c r="O141" s="378"/>
      <c r="P141" s="378"/>
      <c r="Q141" s="378"/>
      <c r="R141" s="378"/>
      <c r="S141" s="378"/>
      <c r="T141" s="378"/>
      <c r="U141" s="378"/>
      <c r="V141" s="378"/>
      <c r="W141" s="378"/>
    </row>
    <row r="142" s="363" customFormat="1" spans="2:23">
      <c r="B142" s="378"/>
      <c r="C142" s="378"/>
      <c r="D142" s="378"/>
      <c r="E142" s="378"/>
      <c r="F142" s="378"/>
      <c r="G142" s="378"/>
      <c r="H142" s="378"/>
      <c r="I142" s="378"/>
      <c r="J142" s="378"/>
      <c r="K142" s="378"/>
      <c r="L142" s="378"/>
      <c r="M142" s="378"/>
      <c r="N142" s="378"/>
      <c r="O142" s="378"/>
      <c r="P142" s="378"/>
      <c r="Q142" s="378"/>
      <c r="R142" s="378"/>
      <c r="S142" s="378"/>
      <c r="T142" s="378"/>
      <c r="U142" s="378"/>
      <c r="V142" s="378"/>
      <c r="W142" s="378"/>
    </row>
    <row r="143" s="363" customFormat="1" spans="2:23">
      <c r="B143" s="378"/>
      <c r="C143" s="378"/>
      <c r="D143" s="378"/>
      <c r="E143" s="378"/>
      <c r="F143" s="378"/>
      <c r="G143" s="378"/>
      <c r="H143" s="378"/>
      <c r="I143" s="378"/>
      <c r="J143" s="378"/>
      <c r="K143" s="378"/>
      <c r="L143" s="378"/>
      <c r="M143" s="378"/>
      <c r="N143" s="378"/>
      <c r="O143" s="378"/>
      <c r="P143" s="378"/>
      <c r="Q143" s="378"/>
      <c r="R143" s="378"/>
      <c r="S143" s="378"/>
      <c r="T143" s="378"/>
      <c r="U143" s="378"/>
      <c r="V143" s="378"/>
      <c r="W143" s="378"/>
    </row>
    <row r="144" s="363" customFormat="1" spans="2:23">
      <c r="B144" s="378"/>
      <c r="C144" s="378"/>
      <c r="D144" s="378"/>
      <c r="E144" s="378"/>
      <c r="F144" s="378"/>
      <c r="G144" s="378"/>
      <c r="H144" s="378"/>
      <c r="I144" s="378"/>
      <c r="J144" s="378"/>
      <c r="K144" s="378"/>
      <c r="L144" s="378"/>
      <c r="M144" s="378"/>
      <c r="N144" s="378"/>
      <c r="O144" s="378"/>
      <c r="P144" s="378"/>
      <c r="Q144" s="378"/>
      <c r="R144" s="378"/>
      <c r="S144" s="378"/>
      <c r="T144" s="378"/>
      <c r="U144" s="378"/>
      <c r="V144" s="378"/>
      <c r="W144" s="378"/>
    </row>
    <row r="145" s="363" customFormat="1" spans="2:23">
      <c r="B145" s="378"/>
      <c r="C145" s="378"/>
      <c r="D145" s="378"/>
      <c r="E145" s="378"/>
      <c r="F145" s="378"/>
      <c r="G145" s="378"/>
      <c r="H145" s="378"/>
      <c r="I145" s="378"/>
      <c r="J145" s="378"/>
      <c r="K145" s="378"/>
      <c r="L145" s="378"/>
      <c r="M145" s="378"/>
      <c r="N145" s="378"/>
      <c r="O145" s="378"/>
      <c r="P145" s="378"/>
      <c r="Q145" s="378"/>
      <c r="R145" s="378"/>
      <c r="S145" s="378"/>
      <c r="T145" s="378"/>
      <c r="U145" s="378"/>
      <c r="V145" s="378"/>
      <c r="W145" s="378"/>
    </row>
    <row r="146" s="363" customFormat="1" spans="2:23">
      <c r="B146" s="378"/>
      <c r="C146" s="378"/>
      <c r="D146" s="378"/>
      <c r="E146" s="378"/>
      <c r="F146" s="378"/>
      <c r="G146" s="378"/>
      <c r="H146" s="378"/>
      <c r="I146" s="378"/>
      <c r="J146" s="378"/>
      <c r="K146" s="378"/>
      <c r="L146" s="378"/>
      <c r="M146" s="378"/>
      <c r="N146" s="378"/>
      <c r="O146" s="378"/>
      <c r="P146" s="378"/>
      <c r="Q146" s="378"/>
      <c r="R146" s="378"/>
      <c r="S146" s="378"/>
      <c r="T146" s="378"/>
      <c r="U146" s="378"/>
      <c r="V146" s="378"/>
      <c r="W146" s="378"/>
    </row>
    <row r="147" s="363" customFormat="1" spans="2:23">
      <c r="B147" s="378"/>
      <c r="C147" s="378"/>
      <c r="D147" s="378"/>
      <c r="E147" s="378"/>
      <c r="F147" s="378"/>
      <c r="G147" s="378"/>
      <c r="H147" s="378"/>
      <c r="I147" s="378"/>
      <c r="J147" s="378"/>
      <c r="K147" s="378"/>
      <c r="L147" s="378"/>
      <c r="M147" s="378"/>
      <c r="N147" s="378"/>
      <c r="O147" s="378"/>
      <c r="P147" s="378"/>
      <c r="Q147" s="378"/>
      <c r="R147" s="378"/>
      <c r="S147" s="378"/>
      <c r="T147" s="378"/>
      <c r="U147" s="378"/>
      <c r="V147" s="378"/>
      <c r="W147" s="378"/>
    </row>
    <row r="148" s="363" customFormat="1" spans="2:23">
      <c r="B148" s="378"/>
      <c r="C148" s="378"/>
      <c r="D148" s="378"/>
      <c r="E148" s="378"/>
      <c r="F148" s="378"/>
      <c r="G148" s="378"/>
      <c r="H148" s="378"/>
      <c r="I148" s="378"/>
      <c r="J148" s="378"/>
      <c r="K148" s="378"/>
      <c r="L148" s="378"/>
      <c r="M148" s="378"/>
      <c r="N148" s="378"/>
      <c r="O148" s="378"/>
      <c r="P148" s="378"/>
      <c r="Q148" s="378"/>
      <c r="R148" s="378"/>
      <c r="S148" s="378"/>
      <c r="T148" s="378"/>
      <c r="U148" s="378"/>
      <c r="V148" s="378"/>
      <c r="W148" s="378"/>
    </row>
    <row r="149" s="363" customFormat="1" spans="2:23">
      <c r="B149" s="378"/>
      <c r="C149" s="378"/>
      <c r="D149" s="378"/>
      <c r="E149" s="378"/>
      <c r="F149" s="378"/>
      <c r="G149" s="378"/>
      <c r="H149" s="378"/>
      <c r="I149" s="378"/>
      <c r="J149" s="378"/>
      <c r="K149" s="378"/>
      <c r="L149" s="378"/>
      <c r="M149" s="378"/>
      <c r="N149" s="378"/>
      <c r="O149" s="378"/>
      <c r="P149" s="378"/>
      <c r="Q149" s="378"/>
      <c r="R149" s="378"/>
      <c r="S149" s="378"/>
      <c r="T149" s="378"/>
      <c r="U149" s="378"/>
      <c r="V149" s="378"/>
      <c r="W149" s="378"/>
    </row>
    <row r="150" s="363" customFormat="1" spans="2:23">
      <c r="B150" s="378"/>
      <c r="C150" s="378"/>
      <c r="D150" s="378"/>
      <c r="E150" s="378"/>
      <c r="F150" s="378"/>
      <c r="G150" s="378"/>
      <c r="H150" s="378"/>
      <c r="I150" s="378"/>
      <c r="J150" s="378"/>
      <c r="K150" s="378"/>
      <c r="L150" s="378"/>
      <c r="M150" s="378"/>
      <c r="N150" s="378"/>
      <c r="O150" s="378"/>
      <c r="P150" s="378"/>
      <c r="Q150" s="378"/>
      <c r="R150" s="378"/>
      <c r="S150" s="378"/>
      <c r="T150" s="378"/>
      <c r="U150" s="378"/>
      <c r="V150" s="378"/>
      <c r="W150" s="378"/>
    </row>
    <row r="151" s="363" customFormat="1" spans="2:23">
      <c r="B151" s="378"/>
      <c r="C151" s="378"/>
      <c r="D151" s="378"/>
      <c r="E151" s="378"/>
      <c r="F151" s="378"/>
      <c r="G151" s="378"/>
      <c r="H151" s="378"/>
      <c r="I151" s="378"/>
      <c r="J151" s="378"/>
      <c r="K151" s="378"/>
      <c r="L151" s="378"/>
      <c r="M151" s="378"/>
      <c r="N151" s="378"/>
      <c r="O151" s="378"/>
      <c r="P151" s="378"/>
      <c r="Q151" s="378"/>
      <c r="R151" s="378"/>
      <c r="S151" s="378"/>
      <c r="T151" s="378"/>
      <c r="U151" s="378"/>
      <c r="V151" s="378"/>
      <c r="W151" s="378"/>
    </row>
    <row r="152" s="363" customFormat="1" spans="2:23">
      <c r="B152" s="378"/>
      <c r="C152" s="378"/>
      <c r="D152" s="378"/>
      <c r="E152" s="378"/>
      <c r="F152" s="378"/>
      <c r="G152" s="378"/>
      <c r="H152" s="378"/>
      <c r="I152" s="378"/>
      <c r="J152" s="378"/>
      <c r="K152" s="378"/>
      <c r="L152" s="378"/>
      <c r="M152" s="378"/>
      <c r="N152" s="378"/>
      <c r="O152" s="378"/>
      <c r="P152" s="378"/>
      <c r="Q152" s="378"/>
      <c r="R152" s="378"/>
      <c r="S152" s="378"/>
      <c r="T152" s="378"/>
      <c r="U152" s="378"/>
      <c r="V152" s="378"/>
      <c r="W152" s="378"/>
    </row>
    <row r="153" s="363" customFormat="1" spans="2:23">
      <c r="B153" s="378"/>
      <c r="C153" s="378"/>
      <c r="D153" s="378"/>
      <c r="E153" s="378"/>
      <c r="F153" s="378"/>
      <c r="G153" s="378"/>
      <c r="H153" s="378"/>
      <c r="I153" s="378"/>
      <c r="J153" s="378"/>
      <c r="K153" s="378"/>
      <c r="L153" s="378"/>
      <c r="M153" s="378"/>
      <c r="N153" s="378"/>
      <c r="O153" s="378"/>
      <c r="P153" s="378"/>
      <c r="Q153" s="378"/>
      <c r="R153" s="378"/>
      <c r="S153" s="378"/>
      <c r="T153" s="378"/>
      <c r="U153" s="378"/>
      <c r="V153" s="378"/>
      <c r="W153" s="378"/>
    </row>
    <row r="154" s="363" customFormat="1" spans="2:23">
      <c r="B154" s="378"/>
      <c r="C154" s="378"/>
      <c r="D154" s="378"/>
      <c r="E154" s="378"/>
      <c r="F154" s="378"/>
      <c r="G154" s="378"/>
      <c r="H154" s="378"/>
      <c r="I154" s="378"/>
      <c r="J154" s="378"/>
      <c r="K154" s="378"/>
      <c r="L154" s="378"/>
      <c r="M154" s="378"/>
      <c r="N154" s="378"/>
      <c r="O154" s="378"/>
      <c r="P154" s="378"/>
      <c r="Q154" s="378"/>
      <c r="R154" s="378"/>
      <c r="S154" s="378"/>
      <c r="T154" s="378"/>
      <c r="U154" s="378"/>
      <c r="V154" s="378"/>
      <c r="W154" s="378"/>
    </row>
    <row r="155" s="363" customFormat="1" spans="2:23">
      <c r="B155" s="378"/>
      <c r="C155" s="378"/>
      <c r="D155" s="378"/>
      <c r="E155" s="378"/>
      <c r="F155" s="378"/>
      <c r="G155" s="378"/>
      <c r="H155" s="378"/>
      <c r="I155" s="378"/>
      <c r="J155" s="378"/>
      <c r="K155" s="378"/>
      <c r="L155" s="378"/>
      <c r="M155" s="378"/>
      <c r="N155" s="378"/>
      <c r="O155" s="378"/>
      <c r="P155" s="378"/>
      <c r="Q155" s="378"/>
      <c r="R155" s="378"/>
      <c r="S155" s="378"/>
      <c r="T155" s="378"/>
      <c r="U155" s="378"/>
      <c r="V155" s="378"/>
      <c r="W155" s="378"/>
    </row>
    <row r="156" s="363" customFormat="1" spans="2:23">
      <c r="B156" s="378"/>
      <c r="C156" s="378"/>
      <c r="D156" s="378"/>
      <c r="E156" s="378"/>
      <c r="F156" s="378"/>
      <c r="G156" s="378"/>
      <c r="H156" s="378"/>
      <c r="I156" s="378"/>
      <c r="J156" s="378"/>
      <c r="K156" s="378"/>
      <c r="L156" s="378"/>
      <c r="M156" s="378"/>
      <c r="N156" s="378"/>
      <c r="O156" s="378"/>
      <c r="P156" s="378"/>
      <c r="Q156" s="378"/>
      <c r="R156" s="378"/>
      <c r="S156" s="378"/>
      <c r="T156" s="378"/>
      <c r="U156" s="378"/>
      <c r="V156" s="378"/>
      <c r="W156" s="378"/>
    </row>
    <row r="157" s="363" customFormat="1" spans="2:23">
      <c r="B157" s="378"/>
      <c r="C157" s="378"/>
      <c r="D157" s="378"/>
      <c r="E157" s="378"/>
      <c r="F157" s="378"/>
      <c r="G157" s="378"/>
      <c r="H157" s="378"/>
      <c r="I157" s="378"/>
      <c r="J157" s="378"/>
      <c r="K157" s="378"/>
      <c r="L157" s="378"/>
      <c r="M157" s="378"/>
      <c r="N157" s="378"/>
      <c r="O157" s="378"/>
      <c r="P157" s="378"/>
      <c r="Q157" s="378"/>
      <c r="R157" s="378"/>
      <c r="S157" s="378"/>
      <c r="T157" s="378"/>
      <c r="U157" s="378"/>
      <c r="V157" s="378"/>
      <c r="W157" s="378"/>
    </row>
    <row r="158" s="363" customFormat="1" spans="2:23">
      <c r="B158" s="378"/>
      <c r="C158" s="378"/>
      <c r="D158" s="378"/>
      <c r="E158" s="378"/>
      <c r="F158" s="378"/>
      <c r="G158" s="378"/>
      <c r="H158" s="378"/>
      <c r="I158" s="378"/>
      <c r="J158" s="378"/>
      <c r="K158" s="378"/>
      <c r="L158" s="378"/>
      <c r="M158" s="378"/>
      <c r="N158" s="378"/>
      <c r="O158" s="378"/>
      <c r="P158" s="378"/>
      <c r="Q158" s="378"/>
      <c r="R158" s="378"/>
      <c r="S158" s="378"/>
      <c r="T158" s="378"/>
      <c r="U158" s="378"/>
      <c r="V158" s="378"/>
      <c r="W158" s="378"/>
    </row>
    <row r="159" s="363" customFormat="1" spans="2:23">
      <c r="B159" s="378"/>
      <c r="C159" s="378"/>
      <c r="D159" s="378"/>
      <c r="E159" s="378"/>
      <c r="F159" s="378"/>
      <c r="G159" s="378"/>
      <c r="H159" s="378"/>
      <c r="I159" s="378"/>
      <c r="J159" s="378"/>
      <c r="K159" s="378"/>
      <c r="L159" s="378"/>
      <c r="M159" s="378"/>
      <c r="N159" s="378"/>
      <c r="O159" s="378"/>
      <c r="P159" s="378"/>
      <c r="Q159" s="378"/>
      <c r="R159" s="378"/>
      <c r="S159" s="378"/>
      <c r="T159" s="378"/>
      <c r="U159" s="378"/>
      <c r="V159" s="378"/>
      <c r="W159" s="378"/>
    </row>
    <row r="160" s="363" customFormat="1" spans="2:23">
      <c r="B160" s="378"/>
      <c r="C160" s="378"/>
      <c r="D160" s="378"/>
      <c r="E160" s="378"/>
      <c r="F160" s="378"/>
      <c r="G160" s="378"/>
      <c r="H160" s="378"/>
      <c r="I160" s="378"/>
      <c r="J160" s="378"/>
      <c r="K160" s="378"/>
      <c r="L160" s="378"/>
      <c r="M160" s="378"/>
      <c r="N160" s="378"/>
      <c r="O160" s="378"/>
      <c r="P160" s="378"/>
      <c r="Q160" s="378"/>
      <c r="R160" s="378"/>
      <c r="S160" s="378"/>
      <c r="T160" s="378"/>
      <c r="U160" s="378"/>
      <c r="V160" s="378"/>
      <c r="W160" s="378"/>
    </row>
    <row r="161" s="363" customFormat="1" spans="2:23">
      <c r="B161" s="378"/>
      <c r="C161" s="378"/>
      <c r="D161" s="378"/>
      <c r="E161" s="378"/>
      <c r="F161" s="378"/>
      <c r="G161" s="378"/>
      <c r="H161" s="378"/>
      <c r="I161" s="378"/>
      <c r="J161" s="378"/>
      <c r="K161" s="378"/>
      <c r="L161" s="378"/>
      <c r="M161" s="378"/>
      <c r="N161" s="378"/>
      <c r="O161" s="378"/>
      <c r="P161" s="378"/>
      <c r="Q161" s="378"/>
      <c r="R161" s="378"/>
      <c r="S161" s="378"/>
      <c r="T161" s="378"/>
      <c r="U161" s="378"/>
      <c r="V161" s="378"/>
      <c r="W161" s="378"/>
    </row>
    <row r="162" s="363" customFormat="1" spans="2:23">
      <c r="B162" s="378"/>
      <c r="C162" s="378"/>
      <c r="D162" s="378"/>
      <c r="E162" s="378"/>
      <c r="F162" s="378"/>
      <c r="G162" s="378"/>
      <c r="H162" s="378"/>
      <c r="I162" s="378"/>
      <c r="J162" s="378"/>
      <c r="K162" s="378"/>
      <c r="L162" s="378"/>
      <c r="M162" s="378"/>
      <c r="N162" s="378"/>
      <c r="O162" s="378"/>
      <c r="P162" s="378"/>
      <c r="Q162" s="378"/>
      <c r="R162" s="378"/>
      <c r="S162" s="378"/>
      <c r="T162" s="378"/>
      <c r="U162" s="378"/>
      <c r="V162" s="378"/>
      <c r="W162" s="378"/>
    </row>
    <row r="163" s="363" customFormat="1" spans="2:23">
      <c r="B163" s="378"/>
      <c r="C163" s="378"/>
      <c r="D163" s="378"/>
      <c r="E163" s="378"/>
      <c r="F163" s="378"/>
      <c r="G163" s="378"/>
      <c r="H163" s="378"/>
      <c r="I163" s="378"/>
      <c r="J163" s="378"/>
      <c r="K163" s="378"/>
      <c r="L163" s="378"/>
      <c r="M163" s="378"/>
      <c r="N163" s="378"/>
      <c r="O163" s="378"/>
      <c r="P163" s="378"/>
      <c r="Q163" s="378"/>
      <c r="R163" s="378"/>
      <c r="S163" s="378"/>
      <c r="T163" s="378"/>
      <c r="U163" s="378"/>
      <c r="V163" s="378"/>
      <c r="W163" s="378"/>
    </row>
    <row r="164" s="363" customFormat="1" spans="2:23">
      <c r="B164" s="378"/>
      <c r="C164" s="378"/>
      <c r="D164" s="378"/>
      <c r="E164" s="378"/>
      <c r="F164" s="378"/>
      <c r="G164" s="378"/>
      <c r="H164" s="378"/>
      <c r="I164" s="378"/>
      <c r="J164" s="378"/>
      <c r="K164" s="378"/>
      <c r="L164" s="378"/>
      <c r="M164" s="378"/>
      <c r="N164" s="378"/>
      <c r="O164" s="378"/>
      <c r="P164" s="378"/>
      <c r="Q164" s="378"/>
      <c r="R164" s="378"/>
      <c r="S164" s="378"/>
      <c r="T164" s="378"/>
      <c r="U164" s="378"/>
      <c r="V164" s="378"/>
      <c r="W164" s="378"/>
    </row>
    <row r="165" s="363" customFormat="1" spans="2:23">
      <c r="B165" s="378"/>
      <c r="C165" s="378"/>
      <c r="D165" s="378"/>
      <c r="E165" s="378"/>
      <c r="F165" s="378"/>
      <c r="G165" s="378"/>
      <c r="H165" s="378"/>
      <c r="I165" s="378"/>
      <c r="J165" s="378"/>
      <c r="K165" s="378"/>
      <c r="L165" s="378"/>
      <c r="M165" s="378"/>
      <c r="N165" s="378"/>
      <c r="O165" s="378"/>
      <c r="P165" s="378"/>
      <c r="Q165" s="378"/>
      <c r="R165" s="378"/>
      <c r="S165" s="378"/>
      <c r="T165" s="378"/>
      <c r="U165" s="378"/>
      <c r="V165" s="378"/>
      <c r="W165" s="378"/>
    </row>
    <row r="166" s="363" customFormat="1" spans="2:23">
      <c r="B166" s="378"/>
      <c r="C166" s="378"/>
      <c r="D166" s="378"/>
      <c r="E166" s="378"/>
      <c r="F166" s="378"/>
      <c r="G166" s="378"/>
      <c r="H166" s="378"/>
      <c r="I166" s="378"/>
      <c r="J166" s="378"/>
      <c r="K166" s="378"/>
      <c r="L166" s="378"/>
      <c r="M166" s="378"/>
      <c r="N166" s="378"/>
      <c r="O166" s="378"/>
      <c r="P166" s="378"/>
      <c r="Q166" s="378"/>
      <c r="R166" s="378"/>
      <c r="S166" s="378"/>
      <c r="T166" s="378"/>
      <c r="U166" s="378"/>
      <c r="V166" s="378"/>
      <c r="W166" s="378"/>
    </row>
    <row r="167" s="363" customFormat="1" spans="2:23">
      <c r="B167" s="378"/>
      <c r="C167" s="378"/>
      <c r="D167" s="378"/>
      <c r="E167" s="378"/>
      <c r="F167" s="378"/>
      <c r="G167" s="378"/>
      <c r="H167" s="378"/>
      <c r="I167" s="378"/>
      <c r="J167" s="378"/>
      <c r="K167" s="378"/>
      <c r="L167" s="378"/>
      <c r="M167" s="378"/>
      <c r="N167" s="378"/>
      <c r="O167" s="378"/>
      <c r="P167" s="378"/>
      <c r="Q167" s="378"/>
      <c r="R167" s="378"/>
      <c r="S167" s="378"/>
      <c r="T167" s="378"/>
      <c r="U167" s="378"/>
      <c r="V167" s="378"/>
      <c r="W167" s="378"/>
    </row>
    <row r="168" s="363" customFormat="1" spans="2:23">
      <c r="B168" s="378"/>
      <c r="C168" s="378"/>
      <c r="D168" s="378"/>
      <c r="E168" s="378"/>
      <c r="F168" s="378"/>
      <c r="G168" s="378"/>
      <c r="H168" s="378"/>
      <c r="I168" s="378"/>
      <c r="J168" s="378"/>
      <c r="K168" s="378"/>
      <c r="L168" s="378"/>
      <c r="M168" s="378"/>
      <c r="N168" s="378"/>
      <c r="O168" s="378"/>
      <c r="P168" s="378"/>
      <c r="Q168" s="378"/>
      <c r="R168" s="378"/>
      <c r="S168" s="378"/>
      <c r="T168" s="378"/>
      <c r="U168" s="378"/>
      <c r="V168" s="378"/>
      <c r="W168" s="378"/>
    </row>
    <row r="169" s="363" customFormat="1" spans="2:23">
      <c r="B169" s="378"/>
      <c r="C169" s="378"/>
      <c r="D169" s="378"/>
      <c r="E169" s="378"/>
      <c r="F169" s="378"/>
      <c r="G169" s="378"/>
      <c r="H169" s="378"/>
      <c r="I169" s="378"/>
      <c r="J169" s="378"/>
      <c r="K169" s="378"/>
      <c r="L169" s="378"/>
      <c r="M169" s="378"/>
      <c r="N169" s="378"/>
      <c r="O169" s="378"/>
      <c r="P169" s="378"/>
      <c r="Q169" s="378"/>
      <c r="R169" s="378"/>
      <c r="S169" s="378"/>
      <c r="T169" s="378"/>
      <c r="U169" s="378"/>
      <c r="V169" s="378"/>
      <c r="W169" s="378"/>
    </row>
    <row r="170" s="363" customFormat="1" spans="2:23">
      <c r="B170" s="378"/>
      <c r="C170" s="378"/>
      <c r="D170" s="378"/>
      <c r="E170" s="378"/>
      <c r="F170" s="378"/>
      <c r="G170" s="378"/>
      <c r="H170" s="378"/>
      <c r="I170" s="378"/>
      <c r="J170" s="378"/>
      <c r="K170" s="378"/>
      <c r="L170" s="378"/>
      <c r="M170" s="378"/>
      <c r="N170" s="378"/>
      <c r="O170" s="378"/>
      <c r="P170" s="378"/>
      <c r="Q170" s="378"/>
      <c r="R170" s="378"/>
      <c r="S170" s="378"/>
      <c r="T170" s="378"/>
      <c r="U170" s="378"/>
      <c r="V170" s="378"/>
      <c r="W170" s="378"/>
    </row>
    <row r="171" s="363" customFormat="1" spans="2:23">
      <c r="B171" s="378"/>
      <c r="C171" s="378"/>
      <c r="D171" s="378"/>
      <c r="E171" s="378"/>
      <c r="F171" s="378"/>
      <c r="G171" s="378"/>
      <c r="H171" s="378"/>
      <c r="I171" s="378"/>
      <c r="J171" s="378"/>
      <c r="K171" s="378"/>
      <c r="L171" s="378"/>
      <c r="M171" s="378"/>
      <c r="N171" s="378"/>
      <c r="O171" s="378"/>
      <c r="P171" s="378"/>
      <c r="Q171" s="378"/>
      <c r="R171" s="378"/>
      <c r="S171" s="378"/>
      <c r="T171" s="378"/>
      <c r="U171" s="378"/>
      <c r="V171" s="378"/>
      <c r="W171" s="378"/>
    </row>
    <row r="172" s="363" customFormat="1" spans="2:23">
      <c r="B172" s="378"/>
      <c r="C172" s="378"/>
      <c r="D172" s="378"/>
      <c r="E172" s="378"/>
      <c r="F172" s="378"/>
      <c r="G172" s="378"/>
      <c r="H172" s="378"/>
      <c r="I172" s="378"/>
      <c r="J172" s="378"/>
      <c r="K172" s="378"/>
      <c r="L172" s="378"/>
      <c r="M172" s="378"/>
      <c r="N172" s="378"/>
      <c r="O172" s="378"/>
      <c r="P172" s="378"/>
      <c r="Q172" s="378"/>
      <c r="R172" s="378"/>
      <c r="S172" s="378"/>
      <c r="T172" s="378"/>
      <c r="U172" s="378"/>
      <c r="V172" s="378"/>
      <c r="W172" s="378"/>
    </row>
    <row r="173" s="363" customFormat="1" spans="2:23">
      <c r="B173" s="378"/>
      <c r="C173" s="378"/>
      <c r="D173" s="378"/>
      <c r="E173" s="378"/>
      <c r="F173" s="378"/>
      <c r="G173" s="378"/>
      <c r="H173" s="378"/>
      <c r="I173" s="378"/>
      <c r="J173" s="378"/>
      <c r="K173" s="378"/>
      <c r="L173" s="378"/>
      <c r="M173" s="378"/>
      <c r="N173" s="378"/>
      <c r="O173" s="378"/>
      <c r="P173" s="378"/>
      <c r="Q173" s="378"/>
      <c r="R173" s="378"/>
      <c r="S173" s="378"/>
      <c r="T173" s="378"/>
      <c r="U173" s="378"/>
      <c r="V173" s="378"/>
      <c r="W173" s="378"/>
    </row>
    <row r="174" s="363" customFormat="1" spans="2:23">
      <c r="B174" s="378"/>
      <c r="C174" s="378"/>
      <c r="D174" s="378"/>
      <c r="E174" s="378"/>
      <c r="F174" s="378"/>
      <c r="G174" s="378"/>
      <c r="H174" s="378"/>
      <c r="I174" s="378"/>
      <c r="J174" s="378"/>
      <c r="K174" s="378"/>
      <c r="L174" s="378"/>
      <c r="M174" s="378"/>
      <c r="N174" s="378"/>
      <c r="O174" s="378"/>
      <c r="P174" s="378"/>
      <c r="Q174" s="378"/>
      <c r="R174" s="378"/>
      <c r="S174" s="378"/>
      <c r="T174" s="378"/>
      <c r="U174" s="378"/>
      <c r="V174" s="378"/>
      <c r="W174" s="378"/>
    </row>
    <row r="175" s="363" customFormat="1" spans="2:23">
      <c r="B175" s="378"/>
      <c r="C175" s="378"/>
      <c r="D175" s="378"/>
      <c r="E175" s="378"/>
      <c r="F175" s="378"/>
      <c r="G175" s="378"/>
      <c r="H175" s="378"/>
      <c r="I175" s="378"/>
      <c r="J175" s="378"/>
      <c r="K175" s="378"/>
      <c r="L175" s="378"/>
      <c r="M175" s="378"/>
      <c r="N175" s="378"/>
      <c r="O175" s="378"/>
      <c r="P175" s="378"/>
      <c r="Q175" s="378"/>
      <c r="R175" s="378"/>
      <c r="S175" s="378"/>
      <c r="T175" s="378"/>
      <c r="U175" s="378"/>
      <c r="V175" s="378"/>
      <c r="W175" s="378"/>
    </row>
    <row r="176" s="363" customFormat="1" spans="2:23">
      <c r="B176" s="378"/>
      <c r="C176" s="378"/>
      <c r="D176" s="378"/>
      <c r="E176" s="378"/>
      <c r="F176" s="378"/>
      <c r="G176" s="378"/>
      <c r="H176" s="378"/>
      <c r="I176" s="378"/>
      <c r="J176" s="378"/>
      <c r="K176" s="378"/>
      <c r="L176" s="378"/>
      <c r="M176" s="378"/>
      <c r="N176" s="378"/>
      <c r="O176" s="378"/>
      <c r="P176" s="378"/>
      <c r="Q176" s="378"/>
      <c r="R176" s="378"/>
      <c r="S176" s="378"/>
      <c r="T176" s="378"/>
      <c r="U176" s="378"/>
      <c r="V176" s="378"/>
      <c r="W176" s="378"/>
    </row>
    <row r="177" s="363" customFormat="1" spans="2:23">
      <c r="B177" s="378"/>
      <c r="C177" s="378"/>
      <c r="D177" s="378"/>
      <c r="E177" s="378"/>
      <c r="F177" s="378"/>
      <c r="G177" s="378"/>
      <c r="H177" s="378"/>
      <c r="I177" s="378"/>
      <c r="J177" s="378"/>
      <c r="K177" s="378"/>
      <c r="L177" s="378"/>
      <c r="M177" s="378"/>
      <c r="N177" s="378"/>
      <c r="O177" s="378"/>
      <c r="P177" s="378"/>
      <c r="Q177" s="378"/>
      <c r="R177" s="378"/>
      <c r="S177" s="378"/>
      <c r="T177" s="378"/>
      <c r="U177" s="378"/>
      <c r="V177" s="378"/>
      <c r="W177" s="378"/>
    </row>
    <row r="178" s="363" customFormat="1" spans="2:23">
      <c r="B178" s="378"/>
      <c r="C178" s="378"/>
      <c r="D178" s="378"/>
      <c r="E178" s="378"/>
      <c r="F178" s="378"/>
      <c r="G178" s="378"/>
      <c r="H178" s="378"/>
      <c r="I178" s="378"/>
      <c r="J178" s="378"/>
      <c r="K178" s="378"/>
      <c r="L178" s="378"/>
      <c r="M178" s="378"/>
      <c r="N178" s="378"/>
      <c r="O178" s="378"/>
      <c r="P178" s="378"/>
      <c r="Q178" s="378"/>
      <c r="R178" s="378"/>
      <c r="S178" s="378"/>
      <c r="T178" s="378"/>
      <c r="U178" s="378"/>
      <c r="V178" s="378"/>
      <c r="W178" s="378"/>
    </row>
    <row r="179" s="363" customFormat="1" spans="2:23">
      <c r="B179" s="378"/>
      <c r="C179" s="378"/>
      <c r="D179" s="378"/>
      <c r="E179" s="378"/>
      <c r="F179" s="378"/>
      <c r="G179" s="378"/>
      <c r="H179" s="378"/>
      <c r="I179" s="378"/>
      <c r="J179" s="378"/>
      <c r="K179" s="378"/>
      <c r="L179" s="378"/>
      <c r="M179" s="378"/>
      <c r="N179" s="378"/>
      <c r="O179" s="378"/>
      <c r="P179" s="378"/>
      <c r="Q179" s="378"/>
      <c r="R179" s="378"/>
      <c r="S179" s="378"/>
      <c r="T179" s="378"/>
      <c r="U179" s="378"/>
      <c r="V179" s="378"/>
      <c r="W179" s="378"/>
    </row>
    <row r="180" s="363" customFormat="1" spans="1:23">
      <c r="A180"/>
      <c r="B180" s="384"/>
      <c r="C180" s="384"/>
      <c r="D180" s="384"/>
      <c r="E180" s="384"/>
      <c r="F180" s="384"/>
      <c r="G180" s="384"/>
      <c r="H180" s="384"/>
      <c r="I180" s="384"/>
      <c r="J180" s="384"/>
      <c r="K180" s="384"/>
      <c r="L180" s="384"/>
      <c r="M180" s="384"/>
      <c r="N180" s="384"/>
      <c r="O180" s="384"/>
      <c r="P180" s="384"/>
      <c r="Q180" s="384"/>
      <c r="R180" s="384"/>
      <c r="S180" s="384"/>
      <c r="T180" s="384"/>
      <c r="U180" s="384"/>
      <c r="V180" s="384"/>
      <c r="W180" s="384"/>
    </row>
    <row r="181" spans="24:24">
      <c r="X181" s="363"/>
    </row>
    <row r="182" spans="24:24">
      <c r="X182" s="363"/>
    </row>
    <row r="183" spans="24:24">
      <c r="X183" s="363"/>
    </row>
    <row r="184" spans="24:24">
      <c r="X184" s="363"/>
    </row>
    <row r="185" spans="24:24">
      <c r="X185" s="363"/>
    </row>
    <row r="186" spans="24:24">
      <c r="X186" s="363"/>
    </row>
  </sheetData>
  <mergeCells count="4">
    <mergeCell ref="A1:W1"/>
    <mergeCell ref="A2:W2"/>
    <mergeCell ref="A3:W3"/>
    <mergeCell ref="A56:R59"/>
  </mergeCells>
  <hyperlinks>
    <hyperlink ref="X1" location="目录!A1" display="目录!A1"/>
    <hyperlink ref="X2" location="F2分区!A1" display="F2 分区"/>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5"/>
  <sheetViews>
    <sheetView workbookViewId="0">
      <selection activeCell="H1" sqref="H1"/>
    </sheetView>
  </sheetViews>
  <sheetFormatPr defaultColWidth="9" defaultRowHeight="13.5"/>
  <cols>
    <col min="1" max="7" width="15.6333333333333" style="355" customWidth="1"/>
  </cols>
  <sheetData>
    <row r="1" ht="25.5" spans="1:9">
      <c r="A1" s="309" t="s">
        <v>1609</v>
      </c>
      <c r="B1" s="309"/>
      <c r="C1" s="309"/>
      <c r="D1" s="309"/>
      <c r="E1" s="309"/>
      <c r="F1" s="309"/>
      <c r="G1" s="309"/>
      <c r="H1" s="26" t="s">
        <v>60</v>
      </c>
      <c r="I1" s="26" t="s">
        <v>1610</v>
      </c>
    </row>
    <row r="2" ht="27" customHeight="1" spans="1:7">
      <c r="A2" s="311" t="s">
        <v>1611</v>
      </c>
      <c r="B2" s="312"/>
      <c r="C2" s="312"/>
      <c r="D2" s="312"/>
      <c r="E2" s="312"/>
      <c r="F2" s="312"/>
      <c r="G2" s="313"/>
    </row>
    <row r="3" ht="57" customHeight="1" spans="1:7">
      <c r="A3" s="356" t="s">
        <v>1612</v>
      </c>
      <c r="B3" s="357"/>
      <c r="C3" s="357"/>
      <c r="D3" s="357"/>
      <c r="E3" s="357"/>
      <c r="F3" s="357"/>
      <c r="G3" s="358"/>
    </row>
    <row r="4" spans="1:7">
      <c r="A4" s="314" t="s">
        <v>1613</v>
      </c>
      <c r="B4" s="314" t="s">
        <v>1614</v>
      </c>
      <c r="C4" s="314" t="s">
        <v>730</v>
      </c>
      <c r="D4" s="315"/>
      <c r="E4" s="314" t="s">
        <v>1613</v>
      </c>
      <c r="F4" s="314" t="s">
        <v>1614</v>
      </c>
      <c r="G4" s="314" t="s">
        <v>730</v>
      </c>
    </row>
    <row r="5" ht="14.25" spans="1:7">
      <c r="A5" s="316" t="s">
        <v>1615</v>
      </c>
      <c r="B5" s="316"/>
      <c r="C5" s="316"/>
      <c r="D5" s="315"/>
      <c r="E5" s="316" t="s">
        <v>1616</v>
      </c>
      <c r="F5" s="316"/>
      <c r="G5" s="316"/>
    </row>
    <row r="6" spans="1:7">
      <c r="A6" s="317" t="s">
        <v>733</v>
      </c>
      <c r="B6" s="318" t="s">
        <v>670</v>
      </c>
      <c r="C6" s="319" t="s">
        <v>734</v>
      </c>
      <c r="D6" s="315"/>
      <c r="E6" s="317" t="s">
        <v>1617</v>
      </c>
      <c r="F6" s="318" t="s">
        <v>429</v>
      </c>
      <c r="G6" s="319" t="s">
        <v>956</v>
      </c>
    </row>
    <row r="7" ht="14.25" spans="1:7">
      <c r="A7" s="316" t="s">
        <v>1618</v>
      </c>
      <c r="B7" s="316"/>
      <c r="C7" s="316"/>
      <c r="D7" s="315"/>
      <c r="E7" s="317" t="s">
        <v>1619</v>
      </c>
      <c r="F7" s="318" t="s">
        <v>427</v>
      </c>
      <c r="G7" s="319" t="s">
        <v>954</v>
      </c>
    </row>
    <row r="8" spans="1:7">
      <c r="A8" s="317" t="s">
        <v>1620</v>
      </c>
      <c r="B8" s="318" t="s">
        <v>586</v>
      </c>
      <c r="C8" s="319" t="s">
        <v>751</v>
      </c>
      <c r="D8" s="315"/>
      <c r="E8" s="317" t="s">
        <v>1621</v>
      </c>
      <c r="F8" s="318" t="s">
        <v>428</v>
      </c>
      <c r="G8" s="319" t="s">
        <v>1056</v>
      </c>
    </row>
    <row r="9" ht="14.25" spans="1:7">
      <c r="A9" s="316" t="s">
        <v>1622</v>
      </c>
      <c r="B9" s="316"/>
      <c r="C9" s="316"/>
      <c r="D9" s="315"/>
      <c r="E9" s="317" t="s">
        <v>1623</v>
      </c>
      <c r="F9" s="318" t="s">
        <v>569</v>
      </c>
      <c r="G9" s="319" t="s">
        <v>1157</v>
      </c>
    </row>
    <row r="10" spans="1:7">
      <c r="A10" s="317" t="s">
        <v>1624</v>
      </c>
      <c r="B10" s="318" t="s">
        <v>1625</v>
      </c>
      <c r="C10" s="319" t="s">
        <v>770</v>
      </c>
      <c r="D10" s="315"/>
      <c r="E10" s="317" t="s">
        <v>1626</v>
      </c>
      <c r="F10" s="318" t="s">
        <v>1627</v>
      </c>
      <c r="G10" s="319" t="s">
        <v>997</v>
      </c>
    </row>
    <row r="11" spans="1:7">
      <c r="A11" s="317" t="s">
        <v>1628</v>
      </c>
      <c r="B11" s="318" t="s">
        <v>509</v>
      </c>
      <c r="C11" s="319" t="s">
        <v>1281</v>
      </c>
      <c r="D11" s="315"/>
      <c r="E11" s="317" t="s">
        <v>1629</v>
      </c>
      <c r="F11" s="318" t="s">
        <v>433</v>
      </c>
      <c r="G11" s="319" t="s">
        <v>958</v>
      </c>
    </row>
    <row r="12" spans="1:7">
      <c r="A12" s="317" t="s">
        <v>1630</v>
      </c>
      <c r="B12" s="318" t="s">
        <v>585</v>
      </c>
      <c r="C12" s="319" t="s">
        <v>772</v>
      </c>
      <c r="D12" s="315"/>
      <c r="E12" s="317" t="s">
        <v>1631</v>
      </c>
      <c r="F12" s="318" t="s">
        <v>443</v>
      </c>
      <c r="G12" s="319" t="s">
        <v>960</v>
      </c>
    </row>
    <row r="13" ht="14.25" spans="1:7">
      <c r="A13" s="316" t="s">
        <v>1632</v>
      </c>
      <c r="B13" s="316"/>
      <c r="C13" s="316"/>
      <c r="D13" s="315"/>
      <c r="E13" s="317" t="s">
        <v>1633</v>
      </c>
      <c r="F13" s="318" t="s">
        <v>446</v>
      </c>
      <c r="G13" s="319" t="s">
        <v>1059</v>
      </c>
    </row>
    <row r="14" spans="1:7">
      <c r="A14" s="317" t="s">
        <v>1634</v>
      </c>
      <c r="B14" s="318" t="s">
        <v>606</v>
      </c>
      <c r="C14" s="319" t="s">
        <v>906</v>
      </c>
      <c r="D14" s="315"/>
      <c r="E14" s="320" t="s">
        <v>1635</v>
      </c>
      <c r="F14" s="321" t="s">
        <v>1636</v>
      </c>
      <c r="G14" s="322" t="s">
        <v>783</v>
      </c>
    </row>
    <row r="15" spans="1:7">
      <c r="A15" s="317" t="s">
        <v>1637</v>
      </c>
      <c r="B15" s="318" t="s">
        <v>622</v>
      </c>
      <c r="C15" s="319" t="s">
        <v>915</v>
      </c>
      <c r="D15" s="315"/>
      <c r="E15" s="317" t="s">
        <v>1638</v>
      </c>
      <c r="F15" s="318" t="s">
        <v>1639</v>
      </c>
      <c r="G15" s="319" t="s">
        <v>963</v>
      </c>
    </row>
    <row r="16" spans="1:7">
      <c r="A16" s="317" t="s">
        <v>1640</v>
      </c>
      <c r="B16" s="318" t="s">
        <v>616</v>
      </c>
      <c r="C16" s="319" t="s">
        <v>981</v>
      </c>
      <c r="D16" s="315"/>
      <c r="E16" s="317" t="s">
        <v>1641</v>
      </c>
      <c r="F16" s="318" t="s">
        <v>451</v>
      </c>
      <c r="G16" s="319" t="s">
        <v>1062</v>
      </c>
    </row>
    <row r="17" spans="1:7">
      <c r="A17" s="317" t="s">
        <v>1642</v>
      </c>
      <c r="B17" s="318" t="s">
        <v>628</v>
      </c>
      <c r="C17" s="319" t="s">
        <v>918</v>
      </c>
      <c r="D17" s="315"/>
      <c r="E17" s="317" t="s">
        <v>1643</v>
      </c>
      <c r="F17" s="318" t="s">
        <v>453</v>
      </c>
      <c r="G17" s="319" t="s">
        <v>1168</v>
      </c>
    </row>
    <row r="18" spans="1:7">
      <c r="A18" s="317" t="s">
        <v>1644</v>
      </c>
      <c r="B18" s="318" t="s">
        <v>615</v>
      </c>
      <c r="C18" s="319" t="s">
        <v>930</v>
      </c>
      <c r="D18" s="315"/>
      <c r="E18" s="320" t="s">
        <v>1645</v>
      </c>
      <c r="F18" s="321" t="s">
        <v>1646</v>
      </c>
      <c r="G18" s="322" t="s">
        <v>1065</v>
      </c>
    </row>
    <row r="19" spans="1:7">
      <c r="A19" s="317" t="s">
        <v>1647</v>
      </c>
      <c r="B19" s="318" t="s">
        <v>603</v>
      </c>
      <c r="C19" s="319" t="s">
        <v>904</v>
      </c>
      <c r="D19" s="315"/>
      <c r="E19" s="317" t="s">
        <v>1648</v>
      </c>
      <c r="F19" s="318" t="s">
        <v>487</v>
      </c>
      <c r="G19" s="319" t="s">
        <v>1092</v>
      </c>
    </row>
    <row r="20" spans="1:7">
      <c r="A20" s="317" t="s">
        <v>1649</v>
      </c>
      <c r="B20" s="318" t="s">
        <v>463</v>
      </c>
      <c r="C20" s="319" t="s">
        <v>944</v>
      </c>
      <c r="D20" s="315"/>
      <c r="E20" s="317" t="s">
        <v>1650</v>
      </c>
      <c r="F20" s="318" t="s">
        <v>502</v>
      </c>
      <c r="G20" s="319" t="s">
        <v>1106</v>
      </c>
    </row>
    <row r="21" spans="1:7">
      <c r="A21" s="317" t="s">
        <v>1651</v>
      </c>
      <c r="B21" s="318" t="s">
        <v>608</v>
      </c>
      <c r="C21" s="319" t="s">
        <v>927</v>
      </c>
      <c r="D21" s="315"/>
      <c r="E21" s="317" t="s">
        <v>1652</v>
      </c>
      <c r="F21" s="318" t="s">
        <v>503</v>
      </c>
      <c r="G21" s="319" t="s">
        <v>1109</v>
      </c>
    </row>
    <row r="22" spans="1:7">
      <c r="A22" s="317" t="s">
        <v>1653</v>
      </c>
      <c r="B22" s="318" t="s">
        <v>621</v>
      </c>
      <c r="C22" s="319" t="s">
        <v>933</v>
      </c>
      <c r="D22" s="315"/>
      <c r="E22" s="317" t="s">
        <v>798</v>
      </c>
      <c r="F22" s="318" t="s">
        <v>649</v>
      </c>
      <c r="G22" s="319" t="s">
        <v>799</v>
      </c>
    </row>
    <row r="23" spans="1:7">
      <c r="A23" s="320" t="s">
        <v>1654</v>
      </c>
      <c r="B23" s="321" t="s">
        <v>459</v>
      </c>
      <c r="C23" s="322" t="s">
        <v>966</v>
      </c>
      <c r="D23" s="315"/>
      <c r="E23" s="317" t="s">
        <v>1655</v>
      </c>
      <c r="F23" s="318" t="s">
        <v>504</v>
      </c>
      <c r="G23" s="319" t="s">
        <v>1175</v>
      </c>
    </row>
    <row r="24" spans="1:7">
      <c r="A24" s="317" t="s">
        <v>1656</v>
      </c>
      <c r="B24" s="318" t="s">
        <v>522</v>
      </c>
      <c r="C24" s="319" t="s">
        <v>989</v>
      </c>
      <c r="D24" s="315"/>
      <c r="E24" s="317" t="s">
        <v>1657</v>
      </c>
      <c r="F24" s="318" t="s">
        <v>1658</v>
      </c>
      <c r="G24" s="319" t="s">
        <v>1118</v>
      </c>
    </row>
    <row r="25" spans="1:7">
      <c r="A25" s="317" t="s">
        <v>920</v>
      </c>
      <c r="B25" s="318" t="s">
        <v>630</v>
      </c>
      <c r="C25" s="319" t="s">
        <v>921</v>
      </c>
      <c r="D25" s="315"/>
      <c r="E25" s="317" t="s">
        <v>1659</v>
      </c>
      <c r="F25" s="318" t="s">
        <v>507</v>
      </c>
      <c r="G25" s="319" t="s">
        <v>1115</v>
      </c>
    </row>
    <row r="26" spans="1:7">
      <c r="A26" s="317" t="s">
        <v>1660</v>
      </c>
      <c r="B26" s="318" t="s">
        <v>631</v>
      </c>
      <c r="C26" s="319" t="s">
        <v>923</v>
      </c>
      <c r="D26" s="315"/>
      <c r="E26" s="317" t="s">
        <v>1661</v>
      </c>
      <c r="F26" s="318" t="s">
        <v>512</v>
      </c>
      <c r="G26" s="319" t="s">
        <v>987</v>
      </c>
    </row>
    <row r="27" spans="1:7">
      <c r="A27" s="317" t="s">
        <v>1662</v>
      </c>
      <c r="B27" s="318" t="s">
        <v>945</v>
      </c>
      <c r="C27" s="319" t="s">
        <v>947</v>
      </c>
      <c r="D27" s="315"/>
      <c r="E27" s="317" t="s">
        <v>1663</v>
      </c>
      <c r="F27" s="318" t="s">
        <v>1664</v>
      </c>
      <c r="G27" s="319" t="s">
        <v>975</v>
      </c>
    </row>
    <row r="28" spans="1:7">
      <c r="A28" s="317" t="s">
        <v>1665</v>
      </c>
      <c r="B28" s="318" t="s">
        <v>634</v>
      </c>
      <c r="C28" s="319" t="s">
        <v>936</v>
      </c>
      <c r="D28" s="315"/>
      <c r="E28" s="317" t="s">
        <v>1666</v>
      </c>
      <c r="F28" s="318" t="s">
        <v>513</v>
      </c>
      <c r="G28" s="319" t="s">
        <v>1120</v>
      </c>
    </row>
    <row r="29" spans="1:7">
      <c r="A29" s="317" t="s">
        <v>1667</v>
      </c>
      <c r="B29" s="318" t="s">
        <v>447</v>
      </c>
      <c r="C29" s="319" t="s">
        <v>942</v>
      </c>
      <c r="D29" s="315"/>
      <c r="E29" s="317" t="s">
        <v>1668</v>
      </c>
      <c r="F29" s="318" t="s">
        <v>514</v>
      </c>
      <c r="G29" s="319" t="s">
        <v>1123</v>
      </c>
    </row>
    <row r="30" spans="1:7">
      <c r="A30" s="317" t="s">
        <v>1669</v>
      </c>
      <c r="B30" s="318" t="s">
        <v>567</v>
      </c>
      <c r="C30" s="319" t="s">
        <v>1035</v>
      </c>
      <c r="D30" s="315"/>
      <c r="E30" s="317" t="s">
        <v>1670</v>
      </c>
      <c r="F30" s="318" t="s">
        <v>515</v>
      </c>
      <c r="G30" s="319" t="s">
        <v>1126</v>
      </c>
    </row>
    <row r="31" spans="1:7">
      <c r="A31" s="317" t="s">
        <v>1671</v>
      </c>
      <c r="B31" s="318" t="s">
        <v>617</v>
      </c>
      <c r="C31" s="319" t="s">
        <v>909</v>
      </c>
      <c r="D31" s="315"/>
      <c r="E31" s="317" t="s">
        <v>1672</v>
      </c>
      <c r="F31" s="318" t="s">
        <v>656</v>
      </c>
      <c r="G31" s="319" t="s">
        <v>810</v>
      </c>
    </row>
    <row r="32" spans="1:7">
      <c r="A32" s="317" t="s">
        <v>1673</v>
      </c>
      <c r="B32" s="318" t="s">
        <v>618</v>
      </c>
      <c r="C32" s="319" t="s">
        <v>912</v>
      </c>
      <c r="D32" s="315"/>
      <c r="E32" s="317" t="s">
        <v>1674</v>
      </c>
      <c r="F32" s="318" t="s">
        <v>518</v>
      </c>
      <c r="G32" s="319" t="s">
        <v>1178</v>
      </c>
    </row>
    <row r="33" spans="1:7">
      <c r="A33" s="317" t="s">
        <v>1675</v>
      </c>
      <c r="B33" s="318" t="s">
        <v>566</v>
      </c>
      <c r="C33" s="319" t="s">
        <v>1016</v>
      </c>
      <c r="D33" s="315"/>
      <c r="E33" s="317" t="s">
        <v>1676</v>
      </c>
      <c r="F33" s="318" t="s">
        <v>519</v>
      </c>
      <c r="G33" s="319" t="s">
        <v>1128</v>
      </c>
    </row>
    <row r="34" spans="1:7">
      <c r="A34" s="320" t="s">
        <v>1677</v>
      </c>
      <c r="B34" s="321" t="s">
        <v>546</v>
      </c>
      <c r="C34" s="322" t="s">
        <v>992</v>
      </c>
      <c r="D34" s="315"/>
      <c r="E34" s="317" t="s">
        <v>1678</v>
      </c>
      <c r="F34" s="323" t="s">
        <v>1530</v>
      </c>
      <c r="G34" s="319" t="s">
        <v>1532</v>
      </c>
    </row>
    <row r="35" ht="14.25" spans="1:7">
      <c r="A35" s="316" t="s">
        <v>1679</v>
      </c>
      <c r="B35" s="316"/>
      <c r="C35" s="316"/>
      <c r="D35" s="315"/>
      <c r="E35" s="317" t="s">
        <v>1680</v>
      </c>
      <c r="F35" s="318" t="s">
        <v>464</v>
      </c>
      <c r="G35" s="319" t="s">
        <v>1073</v>
      </c>
    </row>
    <row r="36" spans="1:7">
      <c r="A36" s="317" t="s">
        <v>1681</v>
      </c>
      <c r="B36" s="318" t="s">
        <v>570</v>
      </c>
      <c r="C36" s="319" t="s">
        <v>1003</v>
      </c>
      <c r="D36" s="315"/>
      <c r="E36" s="317" t="s">
        <v>1682</v>
      </c>
      <c r="F36" s="318" t="s">
        <v>1683</v>
      </c>
      <c r="G36" s="319" t="s">
        <v>1153</v>
      </c>
    </row>
    <row r="37" spans="1:7">
      <c r="A37" s="317" t="s">
        <v>1684</v>
      </c>
      <c r="B37" s="318" t="s">
        <v>652</v>
      </c>
      <c r="C37" s="319" t="s">
        <v>802</v>
      </c>
      <c r="D37" s="315"/>
      <c r="E37" s="317" t="s">
        <v>1685</v>
      </c>
      <c r="F37" s="318" t="s">
        <v>467</v>
      </c>
      <c r="G37" s="319" t="s">
        <v>1077</v>
      </c>
    </row>
    <row r="38" spans="1:7">
      <c r="A38" s="317" t="s">
        <v>1686</v>
      </c>
      <c r="B38" s="318" t="s">
        <v>432</v>
      </c>
      <c r="C38" s="319" t="s">
        <v>1020</v>
      </c>
      <c r="D38" s="315"/>
      <c r="E38" s="317" t="s">
        <v>1687</v>
      </c>
      <c r="F38" s="318" t="s">
        <v>1688</v>
      </c>
      <c r="G38" s="319" t="s">
        <v>1159</v>
      </c>
    </row>
    <row r="39" spans="1:7">
      <c r="A39" s="317" t="s">
        <v>1689</v>
      </c>
      <c r="B39" s="318" t="s">
        <v>642</v>
      </c>
      <c r="C39" s="319" t="s">
        <v>836</v>
      </c>
      <c r="D39" s="315"/>
      <c r="E39" s="317" t="s">
        <v>1690</v>
      </c>
      <c r="F39" s="318" t="s">
        <v>480</v>
      </c>
      <c r="G39" s="319" t="s">
        <v>1079</v>
      </c>
    </row>
    <row r="40" spans="1:7">
      <c r="A40" s="317" t="s">
        <v>1691</v>
      </c>
      <c r="B40" s="318" t="s">
        <v>434</v>
      </c>
      <c r="C40" s="319" t="s">
        <v>1038</v>
      </c>
      <c r="D40" s="315"/>
      <c r="E40" s="317" t="s">
        <v>1692</v>
      </c>
      <c r="F40" s="318" t="s">
        <v>461</v>
      </c>
      <c r="G40" s="319" t="s">
        <v>1044</v>
      </c>
    </row>
    <row r="41" spans="1:7">
      <c r="A41" s="317" t="s">
        <v>1693</v>
      </c>
      <c r="B41" s="318" t="s">
        <v>488</v>
      </c>
      <c r="C41" s="319" t="s">
        <v>1006</v>
      </c>
      <c r="D41" s="315"/>
      <c r="E41" s="317" t="s">
        <v>1694</v>
      </c>
      <c r="F41" s="318" t="s">
        <v>435</v>
      </c>
      <c r="G41" s="319" t="s">
        <v>1042</v>
      </c>
    </row>
    <row r="42" spans="1:7">
      <c r="A42" s="317" t="s">
        <v>1695</v>
      </c>
      <c r="B42" s="318" t="s">
        <v>574</v>
      </c>
      <c r="C42" s="319" t="s">
        <v>1028</v>
      </c>
      <c r="D42" s="315"/>
      <c r="E42" s="324" t="s">
        <v>1696</v>
      </c>
      <c r="F42" s="318" t="s">
        <v>486</v>
      </c>
      <c r="G42" s="319" t="s">
        <v>1086</v>
      </c>
    </row>
    <row r="43" spans="1:7">
      <c r="A43" s="317" t="s">
        <v>1697</v>
      </c>
      <c r="B43" s="318" t="s">
        <v>572</v>
      </c>
      <c r="C43" s="319" t="s">
        <v>1050</v>
      </c>
      <c r="D43" s="315"/>
      <c r="E43" s="324" t="s">
        <v>1698</v>
      </c>
      <c r="F43" s="318" t="s">
        <v>466</v>
      </c>
      <c r="G43" s="319" t="s">
        <v>1075</v>
      </c>
    </row>
    <row r="44" spans="1:7">
      <c r="A44" s="317" t="s">
        <v>1699</v>
      </c>
      <c r="B44" s="318" t="s">
        <v>565</v>
      </c>
      <c r="C44" s="319" t="s">
        <v>833</v>
      </c>
      <c r="D44" s="315"/>
      <c r="E44" s="324" t="s">
        <v>1700</v>
      </c>
      <c r="F44" s="318" t="s">
        <v>473</v>
      </c>
      <c r="G44" s="319" t="s">
        <v>971</v>
      </c>
    </row>
    <row r="45" spans="1:7">
      <c r="A45" s="317" t="s">
        <v>1701</v>
      </c>
      <c r="B45" s="318" t="s">
        <v>557</v>
      </c>
      <c r="C45" s="319" t="s">
        <v>1012</v>
      </c>
      <c r="D45" s="315"/>
      <c r="E45" s="324" t="s">
        <v>1702</v>
      </c>
      <c r="F45" s="318" t="s">
        <v>485</v>
      </c>
      <c r="G45" s="319" t="s">
        <v>1084</v>
      </c>
    </row>
    <row r="46" spans="1:7">
      <c r="A46" s="317" t="s">
        <v>1703</v>
      </c>
      <c r="B46" s="318" t="s">
        <v>493</v>
      </c>
      <c r="C46" s="319" t="s">
        <v>1009</v>
      </c>
      <c r="D46" s="315"/>
      <c r="E46" s="324" t="s">
        <v>1704</v>
      </c>
      <c r="F46" s="318" t="s">
        <v>639</v>
      </c>
      <c r="G46" s="319" t="s">
        <v>951</v>
      </c>
    </row>
    <row r="47" spans="1:7">
      <c r="A47" s="317" t="s">
        <v>1705</v>
      </c>
      <c r="B47" s="318" t="s">
        <v>497</v>
      </c>
      <c r="C47" s="319" t="s">
        <v>1023</v>
      </c>
      <c r="D47" s="315"/>
      <c r="E47" s="324" t="s">
        <v>1706</v>
      </c>
      <c r="F47" s="318" t="s">
        <v>500</v>
      </c>
      <c r="G47" s="319" t="s">
        <v>1100</v>
      </c>
    </row>
    <row r="48" spans="1:7">
      <c r="A48" s="317" t="s">
        <v>1707</v>
      </c>
      <c r="B48" s="318" t="s">
        <v>999</v>
      </c>
      <c r="C48" s="319" t="s">
        <v>1001</v>
      </c>
      <c r="D48" s="315"/>
      <c r="E48" s="324" t="s">
        <v>1708</v>
      </c>
      <c r="F48" s="318" t="s">
        <v>501</v>
      </c>
      <c r="G48" s="319" t="s">
        <v>1103</v>
      </c>
    </row>
    <row r="49" ht="14.25" spans="1:7">
      <c r="A49" s="316" t="s">
        <v>1709</v>
      </c>
      <c r="B49" s="316"/>
      <c r="C49" s="316"/>
      <c r="D49" s="315"/>
      <c r="E49" s="324" t="s">
        <v>1710</v>
      </c>
      <c r="F49" s="318" t="s">
        <v>523</v>
      </c>
      <c r="G49" s="319" t="s">
        <v>1131</v>
      </c>
    </row>
    <row r="50" spans="1:7">
      <c r="A50" s="317" t="s">
        <v>1711</v>
      </c>
      <c r="B50" s="318" t="s">
        <v>1712</v>
      </c>
      <c r="C50" s="319" t="s">
        <v>1336</v>
      </c>
      <c r="D50" s="315"/>
      <c r="E50" s="324" t="s">
        <v>1713</v>
      </c>
      <c r="F50" s="318" t="s">
        <v>1714</v>
      </c>
      <c r="G50" s="319" t="s">
        <v>1134</v>
      </c>
    </row>
    <row r="51" spans="1:7">
      <c r="A51" s="317" t="s">
        <v>1715</v>
      </c>
      <c r="B51" s="318" t="s">
        <v>1716</v>
      </c>
      <c r="C51" s="319" t="s">
        <v>1227</v>
      </c>
      <c r="D51" s="315"/>
      <c r="E51" s="324" t="s">
        <v>1717</v>
      </c>
      <c r="F51" s="318" t="s">
        <v>482</v>
      </c>
      <c r="G51" s="319" t="s">
        <v>1170</v>
      </c>
    </row>
    <row r="52" spans="1:7">
      <c r="A52" s="317" t="s">
        <v>1229</v>
      </c>
      <c r="B52" s="318" t="s">
        <v>437</v>
      </c>
      <c r="C52" s="319" t="s">
        <v>1230</v>
      </c>
      <c r="D52" s="315"/>
      <c r="E52" s="324" t="s">
        <v>1718</v>
      </c>
      <c r="F52" s="318" t="s">
        <v>553</v>
      </c>
      <c r="G52" s="319" t="s">
        <v>1033</v>
      </c>
    </row>
    <row r="53" spans="1:7">
      <c r="A53" s="317" t="s">
        <v>1719</v>
      </c>
      <c r="B53" s="318" t="s">
        <v>1720</v>
      </c>
      <c r="C53" s="319" t="s">
        <v>1212</v>
      </c>
      <c r="D53" s="315"/>
      <c r="E53" s="324" t="s">
        <v>1721</v>
      </c>
      <c r="F53" s="318" t="s">
        <v>1722</v>
      </c>
      <c r="G53" s="319" t="s">
        <v>1161</v>
      </c>
    </row>
    <row r="54" spans="1:7">
      <c r="A54" s="317" t="s">
        <v>1723</v>
      </c>
      <c r="B54" s="318" t="s">
        <v>1724</v>
      </c>
      <c r="C54" s="319" t="s">
        <v>1224</v>
      </c>
      <c r="D54" s="315"/>
      <c r="E54" s="324" t="s">
        <v>1725</v>
      </c>
      <c r="F54" s="318" t="s">
        <v>494</v>
      </c>
      <c r="G54" s="319" t="s">
        <v>1047</v>
      </c>
    </row>
    <row r="55" spans="1:7">
      <c r="A55" s="317" t="s">
        <v>1726</v>
      </c>
      <c r="B55" s="318" t="s">
        <v>1727</v>
      </c>
      <c r="C55" s="319" t="s">
        <v>1234</v>
      </c>
      <c r="D55" s="315"/>
      <c r="E55" s="324" t="s">
        <v>1728</v>
      </c>
      <c r="F55" s="318" t="s">
        <v>481</v>
      </c>
      <c r="G55" s="319" t="s">
        <v>306</v>
      </c>
    </row>
    <row r="56" spans="1:7">
      <c r="A56" s="317" t="s">
        <v>1729</v>
      </c>
      <c r="B56" s="323" t="s">
        <v>438</v>
      </c>
      <c r="C56" s="319" t="s">
        <v>1232</v>
      </c>
      <c r="D56" s="315"/>
      <c r="E56" s="324" t="s">
        <v>1730</v>
      </c>
      <c r="F56" s="318" t="s">
        <v>496</v>
      </c>
      <c r="G56" s="319" t="s">
        <v>1098</v>
      </c>
    </row>
    <row r="57" spans="1:7">
      <c r="A57" s="317" t="s">
        <v>1731</v>
      </c>
      <c r="B57" s="318" t="s">
        <v>1732</v>
      </c>
      <c r="C57" s="319" t="s">
        <v>1733</v>
      </c>
      <c r="D57" s="315"/>
      <c r="E57" s="324" t="s">
        <v>1734</v>
      </c>
      <c r="F57" s="318" t="s">
        <v>1735</v>
      </c>
      <c r="G57" s="319" t="s">
        <v>1172</v>
      </c>
    </row>
    <row r="58" spans="1:7">
      <c r="A58" s="317" t="s">
        <v>1736</v>
      </c>
      <c r="B58" s="318" t="s">
        <v>1737</v>
      </c>
      <c r="C58" s="319" t="s">
        <v>1244</v>
      </c>
      <c r="D58" s="315"/>
      <c r="E58" s="324" t="s">
        <v>1738</v>
      </c>
      <c r="F58" s="318" t="s">
        <v>499</v>
      </c>
      <c r="G58" s="319" t="s">
        <v>1519</v>
      </c>
    </row>
    <row r="59" spans="1:7">
      <c r="A59" s="317" t="s">
        <v>1236</v>
      </c>
      <c r="B59" s="318" t="s">
        <v>1739</v>
      </c>
      <c r="C59" s="319" t="s">
        <v>1237</v>
      </c>
      <c r="D59" s="315"/>
      <c r="E59" s="324" t="s">
        <v>1740</v>
      </c>
      <c r="F59" s="323" t="s">
        <v>1741</v>
      </c>
      <c r="G59" s="319" t="s">
        <v>984</v>
      </c>
    </row>
    <row r="60" spans="1:7">
      <c r="A60" s="317" t="s">
        <v>1742</v>
      </c>
      <c r="B60" s="318" t="s">
        <v>449</v>
      </c>
      <c r="C60" s="319" t="s">
        <v>1241</v>
      </c>
      <c r="D60" s="315"/>
      <c r="E60" s="324" t="s">
        <v>1743</v>
      </c>
      <c r="F60" s="318" t="s">
        <v>533</v>
      </c>
      <c r="G60" s="319" t="s">
        <v>1136</v>
      </c>
    </row>
    <row r="61" spans="1:7">
      <c r="A61" s="317" t="s">
        <v>1245</v>
      </c>
      <c r="B61" s="318" t="s">
        <v>1744</v>
      </c>
      <c r="C61" s="319" t="s">
        <v>1246</v>
      </c>
      <c r="D61" s="315"/>
      <c r="E61" s="320" t="s">
        <v>1745</v>
      </c>
      <c r="F61" s="321" t="s">
        <v>1746</v>
      </c>
      <c r="G61" s="322" t="s">
        <v>1537</v>
      </c>
    </row>
    <row r="62" spans="1:7">
      <c r="A62" s="317" t="s">
        <v>1747</v>
      </c>
      <c r="B62" s="318" t="s">
        <v>442</v>
      </c>
      <c r="C62" s="319" t="s">
        <v>1214</v>
      </c>
      <c r="D62" s="315"/>
      <c r="E62" s="324" t="s">
        <v>1748</v>
      </c>
      <c r="F62" s="318" t="s">
        <v>539</v>
      </c>
      <c r="G62" s="319" t="s">
        <v>1144</v>
      </c>
    </row>
    <row r="63" spans="1:7">
      <c r="A63" s="317" t="s">
        <v>1749</v>
      </c>
      <c r="B63" s="318" t="s">
        <v>556</v>
      </c>
      <c r="C63" s="319" t="s">
        <v>1323</v>
      </c>
      <c r="D63" s="315"/>
      <c r="E63" s="324" t="s">
        <v>1750</v>
      </c>
      <c r="F63" s="318" t="s">
        <v>456</v>
      </c>
      <c r="G63" s="319" t="s">
        <v>1070</v>
      </c>
    </row>
    <row r="64" spans="1:7">
      <c r="A64" s="317" t="s">
        <v>1751</v>
      </c>
      <c r="B64" s="318" t="s">
        <v>1752</v>
      </c>
      <c r="C64" s="319" t="s">
        <v>1333</v>
      </c>
      <c r="D64" s="315"/>
      <c r="E64" s="324" t="s">
        <v>1753</v>
      </c>
      <c r="F64" s="318" t="s">
        <v>541</v>
      </c>
      <c r="G64" s="319" t="s">
        <v>1147</v>
      </c>
    </row>
    <row r="65" spans="1:7">
      <c r="A65" s="317" t="s">
        <v>1754</v>
      </c>
      <c r="B65" s="318" t="s">
        <v>1755</v>
      </c>
      <c r="C65" s="319" t="s">
        <v>1275</v>
      </c>
      <c r="D65" s="315"/>
      <c r="E65" s="324" t="s">
        <v>1756</v>
      </c>
      <c r="F65" s="318" t="s">
        <v>545</v>
      </c>
      <c r="G65" s="319" t="s">
        <v>1053</v>
      </c>
    </row>
    <row r="66" spans="1:7">
      <c r="A66" s="317" t="s">
        <v>1757</v>
      </c>
      <c r="B66" s="318" t="s">
        <v>653</v>
      </c>
      <c r="C66" s="319" t="s">
        <v>1555</v>
      </c>
      <c r="D66" s="315"/>
      <c r="E66" s="324" t="s">
        <v>1758</v>
      </c>
      <c r="F66" s="318" t="s">
        <v>548</v>
      </c>
      <c r="G66" s="319" t="s">
        <v>994</v>
      </c>
    </row>
    <row r="67" spans="1:7">
      <c r="A67" s="317" t="s">
        <v>1759</v>
      </c>
      <c r="B67" s="318" t="s">
        <v>1760</v>
      </c>
      <c r="C67" s="319" t="s">
        <v>1284</v>
      </c>
      <c r="D67" s="315"/>
      <c r="E67" s="324" t="s">
        <v>1761</v>
      </c>
      <c r="F67" s="318" t="s">
        <v>558</v>
      </c>
      <c r="G67" s="319" t="s">
        <v>1150</v>
      </c>
    </row>
    <row r="68" spans="1:7">
      <c r="A68" s="317" t="s">
        <v>1762</v>
      </c>
      <c r="B68" s="318" t="s">
        <v>520</v>
      </c>
      <c r="C68" s="319" t="s">
        <v>1289</v>
      </c>
      <c r="D68" s="315"/>
      <c r="E68" s="324" t="s">
        <v>1763</v>
      </c>
      <c r="F68" s="318" t="s">
        <v>571</v>
      </c>
      <c r="G68" s="319" t="s">
        <v>1089</v>
      </c>
    </row>
    <row r="69" ht="14.25" spans="1:7">
      <c r="A69" s="317" t="s">
        <v>1764</v>
      </c>
      <c r="B69" s="318" t="s">
        <v>1765</v>
      </c>
      <c r="C69" s="319" t="s">
        <v>828</v>
      </c>
      <c r="D69" s="315"/>
      <c r="E69" s="359" t="s">
        <v>1766</v>
      </c>
      <c r="F69" s="360"/>
      <c r="G69" s="361"/>
    </row>
    <row r="70" spans="1:7">
      <c r="A70" s="317" t="s">
        <v>1767</v>
      </c>
      <c r="B70" s="318" t="s">
        <v>517</v>
      </c>
      <c r="C70" s="319" t="s">
        <v>1287</v>
      </c>
      <c r="D70" s="315"/>
      <c r="E70" s="324" t="s">
        <v>1768</v>
      </c>
      <c r="F70" s="318" t="s">
        <v>589</v>
      </c>
      <c r="G70" s="319" t="s">
        <v>774</v>
      </c>
    </row>
    <row r="71" ht="14.25" spans="1:7">
      <c r="A71" s="317" t="s">
        <v>1769</v>
      </c>
      <c r="B71" s="318" t="s">
        <v>1770</v>
      </c>
      <c r="C71" s="319"/>
      <c r="D71" s="315"/>
      <c r="E71" s="316" t="s">
        <v>1771</v>
      </c>
      <c r="F71" s="316"/>
      <c r="G71" s="316"/>
    </row>
    <row r="72" spans="1:7">
      <c r="A72" s="317" t="s">
        <v>1772</v>
      </c>
      <c r="B72" s="318" t="s">
        <v>778</v>
      </c>
      <c r="C72" s="319" t="s">
        <v>1773</v>
      </c>
      <c r="D72" s="315"/>
      <c r="E72" s="324" t="s">
        <v>1774</v>
      </c>
      <c r="F72" s="318" t="s">
        <v>605</v>
      </c>
      <c r="G72" s="319" t="s">
        <v>874</v>
      </c>
    </row>
    <row r="73" spans="1:7">
      <c r="A73" s="317" t="s">
        <v>1775</v>
      </c>
      <c r="B73" s="318" t="s">
        <v>658</v>
      </c>
      <c r="C73" s="319" t="s">
        <v>1559</v>
      </c>
      <c r="D73" s="315"/>
      <c r="E73" s="324" t="s">
        <v>1776</v>
      </c>
      <c r="F73" s="318" t="s">
        <v>607</v>
      </c>
      <c r="G73" s="319" t="s">
        <v>846</v>
      </c>
    </row>
    <row r="74" spans="1:7">
      <c r="A74" s="317" t="s">
        <v>1777</v>
      </c>
      <c r="B74" s="318" t="s">
        <v>441</v>
      </c>
      <c r="C74" s="319" t="s">
        <v>1186</v>
      </c>
      <c r="D74" s="315"/>
      <c r="E74" s="324" t="s">
        <v>1778</v>
      </c>
      <c r="F74" s="318" t="s">
        <v>1779</v>
      </c>
      <c r="G74" s="319" t="s">
        <v>949</v>
      </c>
    </row>
    <row r="75" spans="1:7">
      <c r="A75" s="317" t="s">
        <v>1780</v>
      </c>
      <c r="B75" s="318" t="s">
        <v>489</v>
      </c>
      <c r="C75" s="319" t="s">
        <v>1270</v>
      </c>
      <c r="D75" s="315"/>
      <c r="E75" s="324" t="s">
        <v>1781</v>
      </c>
      <c r="F75" s="318" t="s">
        <v>623</v>
      </c>
      <c r="G75" s="319" t="s">
        <v>861</v>
      </c>
    </row>
    <row r="76" spans="1:7">
      <c r="A76" s="317" t="s">
        <v>1782</v>
      </c>
      <c r="B76" s="318" t="s">
        <v>559</v>
      </c>
      <c r="C76" s="319" t="s">
        <v>1209</v>
      </c>
      <c r="D76" s="315"/>
      <c r="E76" s="317" t="s">
        <v>1783</v>
      </c>
      <c r="F76" s="318" t="s">
        <v>614</v>
      </c>
      <c r="G76" s="319" t="s">
        <v>856</v>
      </c>
    </row>
    <row r="77" spans="1:7">
      <c r="A77" s="317" t="s">
        <v>1784</v>
      </c>
      <c r="B77" s="318" t="s">
        <v>469</v>
      </c>
      <c r="C77" s="319" t="s">
        <v>1255</v>
      </c>
      <c r="D77" s="315"/>
      <c r="E77" s="317" t="s">
        <v>1785</v>
      </c>
      <c r="F77" s="318" t="s">
        <v>624</v>
      </c>
      <c r="G77" s="319" t="s">
        <v>885</v>
      </c>
    </row>
    <row r="78" spans="1:7">
      <c r="A78" s="317" t="s">
        <v>1786</v>
      </c>
      <c r="B78" s="318" t="s">
        <v>648</v>
      </c>
      <c r="C78" s="319" t="s">
        <v>796</v>
      </c>
      <c r="D78" s="315"/>
      <c r="E78" s="317" t="s">
        <v>1787</v>
      </c>
      <c r="F78" s="318" t="s">
        <v>1788</v>
      </c>
      <c r="G78" s="319" t="s">
        <v>1789</v>
      </c>
    </row>
    <row r="79" spans="1:7">
      <c r="A79" s="317" t="s">
        <v>1790</v>
      </c>
      <c r="B79" s="318" t="s">
        <v>1791</v>
      </c>
      <c r="C79" s="319" t="s">
        <v>1200</v>
      </c>
      <c r="D79" s="315"/>
      <c r="E79" s="317" t="s">
        <v>1792</v>
      </c>
      <c r="F79" s="318" t="s">
        <v>609</v>
      </c>
      <c r="G79" s="319" t="s">
        <v>876</v>
      </c>
    </row>
    <row r="80" spans="1:7">
      <c r="A80" s="317" t="s">
        <v>1793</v>
      </c>
      <c r="B80" s="323" t="s">
        <v>1794</v>
      </c>
      <c r="C80" s="319" t="s">
        <v>1273</v>
      </c>
      <c r="D80" s="315"/>
      <c r="E80" s="317" t="s">
        <v>1795</v>
      </c>
      <c r="F80" s="318" t="s">
        <v>612</v>
      </c>
      <c r="G80" s="319" t="s">
        <v>878</v>
      </c>
    </row>
    <row r="81" spans="1:7">
      <c r="A81" s="317" t="s">
        <v>1197</v>
      </c>
      <c r="B81" s="318" t="s">
        <v>457</v>
      </c>
      <c r="C81" s="319" t="s">
        <v>1189</v>
      </c>
      <c r="D81" s="315"/>
      <c r="E81" s="317" t="s">
        <v>1796</v>
      </c>
      <c r="F81" s="318" t="s">
        <v>610</v>
      </c>
      <c r="G81" s="319" t="s">
        <v>851</v>
      </c>
    </row>
    <row r="82" spans="1:7">
      <c r="A82" s="317" t="s">
        <v>1797</v>
      </c>
      <c r="B82" s="318" t="s">
        <v>458</v>
      </c>
      <c r="C82" s="319" t="s">
        <v>1198</v>
      </c>
      <c r="D82" s="315"/>
      <c r="E82" s="317" t="s">
        <v>1798</v>
      </c>
      <c r="F82" s="318" t="s">
        <v>1799</v>
      </c>
      <c r="G82" s="319" t="s">
        <v>849</v>
      </c>
    </row>
    <row r="83" spans="1:7">
      <c r="A83" s="320" t="s">
        <v>1800</v>
      </c>
      <c r="B83" s="321" t="s">
        <v>1801</v>
      </c>
      <c r="C83" s="322" t="s">
        <v>785</v>
      </c>
      <c r="D83" s="315"/>
      <c r="E83" s="317" t="s">
        <v>1802</v>
      </c>
      <c r="F83" s="318" t="s">
        <v>625</v>
      </c>
      <c r="G83" s="319" t="s">
        <v>888</v>
      </c>
    </row>
    <row r="84" spans="1:7">
      <c r="A84" s="317" t="s">
        <v>1803</v>
      </c>
      <c r="B84" s="318" t="s">
        <v>460</v>
      </c>
      <c r="C84" s="319" t="s">
        <v>1249</v>
      </c>
      <c r="D84" s="315"/>
      <c r="E84" s="317" t="s">
        <v>1804</v>
      </c>
      <c r="F84" s="318" t="s">
        <v>629</v>
      </c>
      <c r="G84" s="319" t="s">
        <v>864</v>
      </c>
    </row>
    <row r="85" spans="1:7">
      <c r="A85" s="317" t="s">
        <v>1805</v>
      </c>
      <c r="B85" s="318" t="s">
        <v>521</v>
      </c>
      <c r="C85" s="319" t="s">
        <v>1292</v>
      </c>
      <c r="D85" s="315"/>
      <c r="E85" s="317" t="s">
        <v>1806</v>
      </c>
      <c r="F85" s="318" t="s">
        <v>632</v>
      </c>
      <c r="G85" s="319" t="s">
        <v>896</v>
      </c>
    </row>
    <row r="86" spans="1:7">
      <c r="A86" s="317" t="s">
        <v>1807</v>
      </c>
      <c r="B86" s="318" t="s">
        <v>564</v>
      </c>
      <c r="C86" s="319" t="s">
        <v>791</v>
      </c>
      <c r="D86" s="315"/>
      <c r="E86" s="317" t="s">
        <v>1808</v>
      </c>
      <c r="F86" s="318" t="s">
        <v>633</v>
      </c>
      <c r="G86" s="319" t="s">
        <v>899</v>
      </c>
    </row>
    <row r="87" spans="1:7">
      <c r="A87" s="317" t="s">
        <v>1809</v>
      </c>
      <c r="B87" s="318" t="s">
        <v>1810</v>
      </c>
      <c r="C87" s="319" t="s">
        <v>1252</v>
      </c>
      <c r="D87" s="315"/>
      <c r="E87" s="317" t="s">
        <v>1811</v>
      </c>
      <c r="F87" s="318" t="s">
        <v>602</v>
      </c>
      <c r="G87" s="319" t="s">
        <v>872</v>
      </c>
    </row>
    <row r="88" spans="1:7">
      <c r="A88" s="317" t="s">
        <v>1812</v>
      </c>
      <c r="B88" s="318" t="s">
        <v>1813</v>
      </c>
      <c r="C88" s="319" t="s">
        <v>788</v>
      </c>
      <c r="D88" s="315"/>
      <c r="E88" s="317" t="s">
        <v>1814</v>
      </c>
      <c r="F88" s="318" t="s">
        <v>635</v>
      </c>
      <c r="G88" s="319" t="s">
        <v>869</v>
      </c>
    </row>
    <row r="89" spans="1:7">
      <c r="A89" s="317" t="s">
        <v>1815</v>
      </c>
      <c r="B89" s="318" t="s">
        <v>1816</v>
      </c>
      <c r="C89" s="319" t="s">
        <v>1270</v>
      </c>
      <c r="D89" s="315"/>
      <c r="E89" s="317" t="s">
        <v>1817</v>
      </c>
      <c r="F89" s="318" t="s">
        <v>619</v>
      </c>
      <c r="G89" s="319" t="s">
        <v>882</v>
      </c>
    </row>
    <row r="90" spans="1:7">
      <c r="A90" s="317" t="s">
        <v>1818</v>
      </c>
      <c r="B90" s="323" t="s">
        <v>1819</v>
      </c>
      <c r="C90" s="319"/>
      <c r="D90" s="315"/>
      <c r="E90" s="317" t="s">
        <v>1820</v>
      </c>
      <c r="F90" s="318" t="s">
        <v>620</v>
      </c>
      <c r="G90" s="319" t="s">
        <v>859</v>
      </c>
    </row>
    <row r="91" spans="1:7">
      <c r="A91" s="317" t="s">
        <v>776</v>
      </c>
      <c r="B91" s="318" t="s">
        <v>641</v>
      </c>
      <c r="C91" s="319" t="s">
        <v>777</v>
      </c>
      <c r="D91" s="315"/>
      <c r="E91" s="317" t="s">
        <v>1821</v>
      </c>
      <c r="F91" s="318" t="s">
        <v>626</v>
      </c>
      <c r="G91" s="319" t="s">
        <v>890</v>
      </c>
    </row>
    <row r="92" spans="1:7">
      <c r="A92" s="324" t="s">
        <v>1822</v>
      </c>
      <c r="B92" s="339" t="s">
        <v>440</v>
      </c>
      <c r="C92" s="319" t="s">
        <v>1326</v>
      </c>
      <c r="D92" s="315"/>
      <c r="E92" s="317" t="s">
        <v>1823</v>
      </c>
      <c r="F92" s="318" t="s">
        <v>627</v>
      </c>
      <c r="G92" s="319" t="s">
        <v>893</v>
      </c>
    </row>
    <row r="93" spans="1:7">
      <c r="A93" s="324" t="s">
        <v>1824</v>
      </c>
      <c r="B93" s="339" t="s">
        <v>511</v>
      </c>
      <c r="C93" s="319" t="s">
        <v>1203</v>
      </c>
      <c r="D93" s="315"/>
      <c r="E93" s="317" t="s">
        <v>1825</v>
      </c>
      <c r="F93" s="318" t="s">
        <v>637</v>
      </c>
      <c r="G93" s="319" t="s">
        <v>866</v>
      </c>
    </row>
    <row r="94" spans="1:7">
      <c r="A94" s="324" t="s">
        <v>1826</v>
      </c>
      <c r="B94" s="340" t="s">
        <v>1827</v>
      </c>
      <c r="C94" s="319" t="s">
        <v>1828</v>
      </c>
      <c r="D94" s="315"/>
      <c r="E94" s="317" t="s">
        <v>1829</v>
      </c>
      <c r="F94" s="318" t="s">
        <v>611</v>
      </c>
      <c r="G94" s="319" t="s">
        <v>854</v>
      </c>
    </row>
    <row r="95" ht="14.25" spans="1:7">
      <c r="A95" s="324" t="s">
        <v>1830</v>
      </c>
      <c r="B95" s="339" t="s">
        <v>1831</v>
      </c>
      <c r="C95" s="319" t="s">
        <v>1832</v>
      </c>
      <c r="D95" s="315"/>
      <c r="E95" s="316" t="s">
        <v>1833</v>
      </c>
      <c r="F95" s="316"/>
      <c r="G95" s="316"/>
    </row>
    <row r="96" spans="1:7">
      <c r="A96" s="324" t="s">
        <v>1834</v>
      </c>
      <c r="B96" s="339" t="s">
        <v>1835</v>
      </c>
      <c r="C96" s="319" t="s">
        <v>780</v>
      </c>
      <c r="D96" s="315"/>
      <c r="E96" s="317" t="s">
        <v>1836</v>
      </c>
      <c r="F96" s="318" t="s">
        <v>598</v>
      </c>
      <c r="G96" s="319" t="s">
        <v>839</v>
      </c>
    </row>
    <row r="97" spans="1:7">
      <c r="A97" s="324" t="s">
        <v>814</v>
      </c>
      <c r="B97" s="339" t="s">
        <v>1837</v>
      </c>
      <c r="C97" s="319" t="s">
        <v>1336</v>
      </c>
      <c r="D97" s="315"/>
      <c r="E97" s="317" t="s">
        <v>1838</v>
      </c>
      <c r="F97" s="318" t="s">
        <v>599</v>
      </c>
      <c r="G97" s="319" t="s">
        <v>842</v>
      </c>
    </row>
    <row r="98" ht="14.25" spans="1:7">
      <c r="A98" s="324" t="s">
        <v>1839</v>
      </c>
      <c r="B98" s="339" t="s">
        <v>1840</v>
      </c>
      <c r="C98" s="319" t="s">
        <v>1295</v>
      </c>
      <c r="D98" s="315"/>
      <c r="E98" s="316" t="s">
        <v>1841</v>
      </c>
      <c r="F98" s="316"/>
      <c r="G98" s="316"/>
    </row>
    <row r="99" spans="1:7">
      <c r="A99" s="324" t="s">
        <v>1842</v>
      </c>
      <c r="B99" s="339" t="s">
        <v>1843</v>
      </c>
      <c r="C99" s="319" t="s">
        <v>1300</v>
      </c>
      <c r="D99" s="315"/>
      <c r="E99" s="317" t="s">
        <v>1844</v>
      </c>
      <c r="F99" s="318" t="s">
        <v>636</v>
      </c>
      <c r="G99" s="319" t="s">
        <v>831</v>
      </c>
    </row>
    <row r="100" ht="14.25" spans="1:7">
      <c r="A100" s="324" t="s">
        <v>1302</v>
      </c>
      <c r="B100" s="339" t="s">
        <v>1845</v>
      </c>
      <c r="C100" s="319" t="s">
        <v>1303</v>
      </c>
      <c r="D100" s="315"/>
      <c r="E100" s="316" t="s">
        <v>1846</v>
      </c>
      <c r="F100" s="316"/>
      <c r="G100" s="316"/>
    </row>
    <row r="101" spans="1:7">
      <c r="A101" s="324" t="s">
        <v>1847</v>
      </c>
      <c r="B101" s="339" t="s">
        <v>1848</v>
      </c>
      <c r="C101" s="319" t="s">
        <v>1306</v>
      </c>
      <c r="D101" s="315"/>
      <c r="E101" s="317" t="s">
        <v>1849</v>
      </c>
      <c r="F101" s="318" t="s">
        <v>310</v>
      </c>
      <c r="G101" s="319" t="s">
        <v>758</v>
      </c>
    </row>
    <row r="102" ht="14.25" spans="1:7">
      <c r="A102" s="324" t="s">
        <v>1850</v>
      </c>
      <c r="B102" s="339" t="s">
        <v>1304</v>
      </c>
      <c r="C102" s="319" t="s">
        <v>1569</v>
      </c>
      <c r="D102" s="315"/>
      <c r="E102" s="316" t="s">
        <v>1851</v>
      </c>
      <c r="F102" s="316"/>
      <c r="G102" s="316"/>
    </row>
    <row r="103" spans="1:7">
      <c r="A103" s="324" t="s">
        <v>1852</v>
      </c>
      <c r="B103" s="339" t="s">
        <v>1853</v>
      </c>
      <c r="C103" s="319" t="s">
        <v>1206</v>
      </c>
      <c r="D103" s="315"/>
      <c r="E103" s="317" t="s">
        <v>1854</v>
      </c>
      <c r="F103" s="318" t="s">
        <v>577</v>
      </c>
      <c r="G103" s="319" t="s">
        <v>743</v>
      </c>
    </row>
    <row r="104" ht="14.25" spans="1:7">
      <c r="A104" s="324" t="s">
        <v>1855</v>
      </c>
      <c r="B104" s="339" t="s">
        <v>471</v>
      </c>
      <c r="C104" s="319" t="s">
        <v>1258</v>
      </c>
      <c r="D104" s="315"/>
      <c r="E104" s="316" t="s">
        <v>1856</v>
      </c>
      <c r="F104" s="316"/>
      <c r="G104" s="316"/>
    </row>
    <row r="105" spans="1:7">
      <c r="A105" s="324" t="s">
        <v>1857</v>
      </c>
      <c r="B105" s="339" t="s">
        <v>1259</v>
      </c>
      <c r="C105" s="319" t="s">
        <v>1261</v>
      </c>
      <c r="D105" s="315"/>
      <c r="E105" s="317" t="s">
        <v>1858</v>
      </c>
      <c r="F105" s="318" t="s">
        <v>578</v>
      </c>
      <c r="G105" s="319" t="s">
        <v>749</v>
      </c>
    </row>
    <row r="106" ht="14.25" spans="1:7">
      <c r="A106" s="324" t="s">
        <v>1859</v>
      </c>
      <c r="B106" s="339" t="s">
        <v>646</v>
      </c>
      <c r="C106" s="319" t="s">
        <v>1330</v>
      </c>
      <c r="D106" s="315"/>
      <c r="E106" s="316" t="s">
        <v>1860</v>
      </c>
      <c r="F106" s="316"/>
      <c r="G106" s="316"/>
    </row>
    <row r="107" spans="1:7">
      <c r="A107" s="324" t="s">
        <v>1861</v>
      </c>
      <c r="B107" s="339" t="s">
        <v>543</v>
      </c>
      <c r="C107" s="319" t="s">
        <v>1321</v>
      </c>
      <c r="D107" s="315"/>
      <c r="E107" s="317" t="s">
        <v>1862</v>
      </c>
      <c r="F107" s="318" t="s">
        <v>583</v>
      </c>
      <c r="G107" s="319" t="s">
        <v>738</v>
      </c>
    </row>
    <row r="108" ht="14.25" spans="1:7">
      <c r="A108" s="324" t="s">
        <v>1863</v>
      </c>
      <c r="B108" s="339" t="s">
        <v>1864</v>
      </c>
      <c r="C108" s="319" t="s">
        <v>1264</v>
      </c>
      <c r="D108" s="315"/>
      <c r="E108" s="316" t="s">
        <v>1865</v>
      </c>
      <c r="F108" s="316"/>
      <c r="G108" s="316"/>
    </row>
    <row r="109" spans="1:7">
      <c r="A109" s="324" t="s">
        <v>1866</v>
      </c>
      <c r="B109" s="339" t="s">
        <v>477</v>
      </c>
      <c r="C109" s="319" t="s">
        <v>1267</v>
      </c>
      <c r="D109" s="315"/>
      <c r="E109" s="317" t="s">
        <v>1867</v>
      </c>
      <c r="F109" s="318" t="s">
        <v>1868</v>
      </c>
      <c r="G109" s="319" t="s">
        <v>768</v>
      </c>
    </row>
    <row r="110" ht="14.25" spans="1:7">
      <c r="A110" s="324" t="s">
        <v>1869</v>
      </c>
      <c r="B110" s="339" t="s">
        <v>479</v>
      </c>
      <c r="C110" s="319" t="s">
        <v>1192</v>
      </c>
      <c r="D110" s="315"/>
      <c r="E110" s="316" t="s">
        <v>1870</v>
      </c>
      <c r="F110" s="316"/>
      <c r="G110" s="316"/>
    </row>
    <row r="111" spans="1:7">
      <c r="A111" s="324" t="s">
        <v>1871</v>
      </c>
      <c r="B111" s="339" t="s">
        <v>550</v>
      </c>
      <c r="C111" s="319" t="s">
        <v>1220</v>
      </c>
      <c r="D111" s="315"/>
      <c r="E111" s="317" t="s">
        <v>1872</v>
      </c>
      <c r="F111" s="318" t="s">
        <v>1873</v>
      </c>
      <c r="G111" s="319" t="s">
        <v>762</v>
      </c>
    </row>
    <row r="112" spans="1:7">
      <c r="A112" s="324" t="s">
        <v>1308</v>
      </c>
      <c r="B112" s="339" t="s">
        <v>1307</v>
      </c>
      <c r="C112" s="319" t="s">
        <v>1309</v>
      </c>
      <c r="D112" s="315"/>
      <c r="E112" s="317" t="s">
        <v>1874</v>
      </c>
      <c r="F112" s="318" t="s">
        <v>593</v>
      </c>
      <c r="G112" s="319" t="s">
        <v>765</v>
      </c>
    </row>
    <row r="113" spans="1:7">
      <c r="A113" s="324" t="s">
        <v>1875</v>
      </c>
      <c r="B113" s="339" t="s">
        <v>1876</v>
      </c>
      <c r="C113" s="319" t="s">
        <v>1315</v>
      </c>
      <c r="D113" s="315"/>
      <c r="E113" s="317" t="s">
        <v>1877</v>
      </c>
      <c r="F113" s="318" t="s">
        <v>1878</v>
      </c>
      <c r="G113" s="319" t="s">
        <v>1879</v>
      </c>
    </row>
    <row r="114" ht="14.25" spans="1:7">
      <c r="A114" s="324" t="s">
        <v>787</v>
      </c>
      <c r="B114" s="339" t="s">
        <v>1880</v>
      </c>
      <c r="C114" s="319"/>
      <c r="D114" s="315"/>
      <c r="E114" s="316" t="s">
        <v>1881</v>
      </c>
      <c r="F114" s="316"/>
      <c r="G114" s="316"/>
    </row>
    <row r="115" spans="1:7">
      <c r="A115" s="324" t="s">
        <v>1882</v>
      </c>
      <c r="B115" s="339" t="s">
        <v>1883</v>
      </c>
      <c r="C115" s="319" t="s">
        <v>1884</v>
      </c>
      <c r="D115" s="315"/>
      <c r="E115" s="317" t="s">
        <v>1885</v>
      </c>
      <c r="F115" s="318" t="s">
        <v>744</v>
      </c>
      <c r="G115" s="319" t="s">
        <v>746</v>
      </c>
    </row>
    <row r="116" ht="14.25" spans="1:7">
      <c r="A116" s="324" t="s">
        <v>1886</v>
      </c>
      <c r="B116" s="340" t="s">
        <v>1887</v>
      </c>
      <c r="C116" s="319" t="s">
        <v>1888</v>
      </c>
      <c r="D116" s="315"/>
      <c r="E116" s="316" t="s">
        <v>1889</v>
      </c>
      <c r="F116" s="316"/>
      <c r="G116" s="316"/>
    </row>
    <row r="117" spans="1:7">
      <c r="A117" s="324" t="s">
        <v>1890</v>
      </c>
      <c r="B117" s="339" t="s">
        <v>575</v>
      </c>
      <c r="C117" s="319" t="s">
        <v>1206</v>
      </c>
      <c r="D117" s="315"/>
      <c r="E117" s="317" t="s">
        <v>1891</v>
      </c>
      <c r="F117" s="318" t="s">
        <v>587</v>
      </c>
      <c r="G117" s="319" t="s">
        <v>755</v>
      </c>
    </row>
    <row r="118" ht="14.25" spans="1:7">
      <c r="A118" s="317" t="s">
        <v>1892</v>
      </c>
      <c r="B118" s="318" t="s">
        <v>1316</v>
      </c>
      <c r="C118" s="319" t="s">
        <v>1318</v>
      </c>
      <c r="D118" s="315"/>
      <c r="E118" s="316" t="s">
        <v>1893</v>
      </c>
      <c r="F118" s="316"/>
      <c r="G118" s="316"/>
    </row>
    <row r="119" spans="1:7">
      <c r="A119" s="317" t="s">
        <v>1894</v>
      </c>
      <c r="B119" s="318" t="s">
        <v>1276</v>
      </c>
      <c r="C119" s="319" t="s">
        <v>1278</v>
      </c>
      <c r="D119" s="315"/>
      <c r="E119" s="317" t="s">
        <v>1895</v>
      </c>
      <c r="F119" s="323" t="s">
        <v>580</v>
      </c>
      <c r="G119" s="319" t="s">
        <v>740</v>
      </c>
    </row>
    <row r="120" ht="14.25" spans="1:7">
      <c r="A120" s="317" t="s">
        <v>1896</v>
      </c>
      <c r="B120" s="318" t="s">
        <v>1897</v>
      </c>
      <c r="C120" s="319" t="s">
        <v>1898</v>
      </c>
      <c r="D120" s="315"/>
      <c r="E120" s="316" t="s">
        <v>1899</v>
      </c>
      <c r="F120" s="316"/>
      <c r="G120" s="316"/>
    </row>
    <row r="121" spans="1:7">
      <c r="A121" s="317" t="s">
        <v>1900</v>
      </c>
      <c r="B121" s="318" t="s">
        <v>547</v>
      </c>
      <c r="C121" s="319" t="s">
        <v>1217</v>
      </c>
      <c r="D121" s="315"/>
      <c r="E121" s="317" t="s">
        <v>1901</v>
      </c>
      <c r="F121" s="318" t="s">
        <v>1902</v>
      </c>
      <c r="G121" s="319" t="s">
        <v>1903</v>
      </c>
    </row>
    <row r="122" ht="14.25" spans="1:7">
      <c r="A122" s="317" t="s">
        <v>1904</v>
      </c>
      <c r="B122" s="318" t="s">
        <v>664</v>
      </c>
      <c r="C122" s="319" t="s">
        <v>826</v>
      </c>
      <c r="D122" s="315"/>
      <c r="E122" s="316" t="s">
        <v>1905</v>
      </c>
      <c r="F122" s="316"/>
      <c r="G122" s="316"/>
    </row>
    <row r="123" spans="1:7">
      <c r="A123" s="320" t="s">
        <v>1906</v>
      </c>
      <c r="B123" s="321" t="s">
        <v>1907</v>
      </c>
      <c r="C123" s="322" t="s">
        <v>1194</v>
      </c>
      <c r="D123" s="315"/>
      <c r="E123" s="317" t="s">
        <v>1908</v>
      </c>
      <c r="F123" s="318" t="s">
        <v>597</v>
      </c>
      <c r="G123" s="319" t="s">
        <v>1239</v>
      </c>
    </row>
    <row r="124" spans="1:7">
      <c r="A124" s="317" t="s">
        <v>1909</v>
      </c>
      <c r="B124" s="318" t="s">
        <v>1910</v>
      </c>
      <c r="C124" s="319" t="s">
        <v>1576</v>
      </c>
      <c r="D124" s="315"/>
      <c r="E124" s="317" t="s">
        <v>1911</v>
      </c>
      <c r="F124" s="318" t="s">
        <v>1912</v>
      </c>
      <c r="G124" s="319" t="s">
        <v>1504</v>
      </c>
    </row>
    <row r="125" ht="14.25" spans="1:7">
      <c r="A125" s="255"/>
      <c r="B125" s="255"/>
      <c r="C125" s="255"/>
      <c r="D125" s="315"/>
      <c r="E125" s="255"/>
      <c r="F125" s="255"/>
      <c r="G125" s="255"/>
    </row>
  </sheetData>
  <mergeCells count="26">
    <mergeCell ref="A1:G1"/>
    <mergeCell ref="A2:G2"/>
    <mergeCell ref="A3:G3"/>
    <mergeCell ref="A5:C5"/>
    <mergeCell ref="E5:G5"/>
    <mergeCell ref="A7:C7"/>
    <mergeCell ref="A9:C9"/>
    <mergeCell ref="A13:C13"/>
    <mergeCell ref="A35:C35"/>
    <mergeCell ref="A49:C49"/>
    <mergeCell ref="E69:G69"/>
    <mergeCell ref="E71:G71"/>
    <mergeCell ref="E95:G95"/>
    <mergeCell ref="E98:G98"/>
    <mergeCell ref="E100:G100"/>
    <mergeCell ref="E102:G102"/>
    <mergeCell ref="E104:G104"/>
    <mergeCell ref="E106:G106"/>
    <mergeCell ref="E108:G108"/>
    <mergeCell ref="E110:G110"/>
    <mergeCell ref="E114:G114"/>
    <mergeCell ref="E116:G116"/>
    <mergeCell ref="E118:G118"/>
    <mergeCell ref="E120:G120"/>
    <mergeCell ref="E122:G122"/>
    <mergeCell ref="D4:D125"/>
  </mergeCells>
  <conditionalFormatting sqref="E61">
    <cfRule type="duplicateValues" dxfId="1" priority="16"/>
  </conditionalFormatting>
  <conditionalFormatting sqref="F70">
    <cfRule type="duplicateValues" dxfId="2" priority="15"/>
  </conditionalFormatting>
  <conditionalFormatting sqref="A83">
    <cfRule type="duplicateValues" dxfId="1" priority="20"/>
  </conditionalFormatting>
  <conditionalFormatting sqref="F99">
    <cfRule type="duplicateValues" dxfId="2" priority="12"/>
  </conditionalFormatting>
  <conditionalFormatting sqref="F101">
    <cfRule type="duplicateValues" dxfId="2" priority="11"/>
  </conditionalFormatting>
  <conditionalFormatting sqref="F103">
    <cfRule type="duplicateValues" dxfId="2" priority="10"/>
  </conditionalFormatting>
  <conditionalFormatting sqref="F105">
    <cfRule type="duplicateValues" dxfId="2" priority="9"/>
  </conditionalFormatting>
  <conditionalFormatting sqref="F107">
    <cfRule type="duplicateValues" dxfId="2" priority="8"/>
  </conditionalFormatting>
  <conditionalFormatting sqref="F109">
    <cfRule type="duplicateValues" dxfId="2" priority="7"/>
  </conditionalFormatting>
  <conditionalFormatting sqref="F115">
    <cfRule type="duplicateValues" dxfId="2" priority="5"/>
  </conditionalFormatting>
  <conditionalFormatting sqref="F117">
    <cfRule type="duplicateValues" dxfId="2" priority="4"/>
  </conditionalFormatting>
  <conditionalFormatting sqref="F119">
    <cfRule type="duplicateValues" dxfId="2" priority="3"/>
  </conditionalFormatting>
  <conditionalFormatting sqref="F121">
    <cfRule type="duplicateValues" dxfId="2" priority="2"/>
  </conditionalFormatting>
  <conditionalFormatting sqref="A123">
    <cfRule type="duplicateValues" dxfId="1" priority="19"/>
  </conditionalFormatting>
  <conditionalFormatting sqref="E14:E18">
    <cfRule type="duplicateValues" dxfId="1" priority="18"/>
  </conditionalFormatting>
  <conditionalFormatting sqref="F72:F94">
    <cfRule type="duplicateValues" dxfId="2" priority="14"/>
  </conditionalFormatting>
  <conditionalFormatting sqref="F96:F97">
    <cfRule type="duplicateValues" dxfId="2" priority="13"/>
  </conditionalFormatting>
  <conditionalFormatting sqref="F111:F113">
    <cfRule type="duplicateValues" dxfId="2" priority="6"/>
  </conditionalFormatting>
  <conditionalFormatting sqref="F123:F124">
    <cfRule type="duplicateValues" dxfId="2" priority="1"/>
  </conditionalFormatting>
  <conditionalFormatting sqref="F37:F60 F62:F68">
    <cfRule type="duplicateValues" dxfId="2" priority="17"/>
  </conditionalFormatting>
  <hyperlinks>
    <hyperlink ref="H1" location="目录!A1" display="目录"/>
    <hyperlink ref="I1" location="'F2-香港联邦特货价'!A1" display="F2联邦价"/>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7"/>
  <sheetViews>
    <sheetView zoomScale="85" zoomScaleNormal="85" workbookViewId="0">
      <selection activeCell="V1" sqref="V1"/>
    </sheetView>
  </sheetViews>
  <sheetFormatPr defaultColWidth="9" defaultRowHeight="13.5"/>
  <cols>
    <col min="1" max="1" width="6.75833333333333" style="308" customWidth="1"/>
    <col min="2" max="4" width="8.425" style="308" customWidth="1"/>
    <col min="5" max="5" width="8.95833333333333" style="308" customWidth="1"/>
    <col min="6" max="6" width="8.425" style="308" customWidth="1"/>
    <col min="7" max="7" width="9.84166666666667" style="308" customWidth="1"/>
    <col min="8" max="10" width="8.425" style="308" customWidth="1"/>
    <col min="11" max="11" width="9.4" style="308" customWidth="1"/>
    <col min="12" max="16" width="8.425" style="308" customWidth="1"/>
    <col min="17" max="17" width="8.80833333333333" style="308" customWidth="1"/>
    <col min="18" max="21" width="8.425" style="308" customWidth="1"/>
    <col min="22" max="16384" width="9" style="308"/>
  </cols>
  <sheetData>
    <row r="1" ht="45" customHeight="1" spans="1:22">
      <c r="A1" s="346" t="s">
        <v>1913</v>
      </c>
      <c r="B1" s="346"/>
      <c r="C1" s="346"/>
      <c r="D1" s="346"/>
      <c r="E1" s="346"/>
      <c r="F1" s="346"/>
      <c r="G1" s="346"/>
      <c r="H1" s="346"/>
      <c r="I1" s="346"/>
      <c r="J1" s="346"/>
      <c r="K1" s="346"/>
      <c r="L1" s="346"/>
      <c r="M1" s="346"/>
      <c r="N1" s="346"/>
      <c r="O1" s="346"/>
      <c r="P1" s="346"/>
      <c r="Q1" s="346"/>
      <c r="R1" s="346"/>
      <c r="S1" s="346"/>
      <c r="T1" s="346"/>
      <c r="U1" s="346"/>
      <c r="V1" s="310" t="s">
        <v>60</v>
      </c>
    </row>
    <row r="2" s="345" customFormat="1" ht="30" customHeight="1" spans="1:22">
      <c r="A2" s="347" t="s">
        <v>1914</v>
      </c>
      <c r="B2" s="347"/>
      <c r="C2" s="347"/>
      <c r="D2" s="347"/>
      <c r="E2" s="347"/>
      <c r="F2" s="347"/>
      <c r="G2" s="347"/>
      <c r="H2" s="347"/>
      <c r="I2" s="347"/>
      <c r="J2" s="347"/>
      <c r="K2" s="347"/>
      <c r="L2" s="347"/>
      <c r="M2" s="347"/>
      <c r="N2" s="347"/>
      <c r="O2" s="347"/>
      <c r="P2" s="347"/>
      <c r="Q2" s="347"/>
      <c r="R2" s="347"/>
      <c r="S2" s="347"/>
      <c r="T2" s="347"/>
      <c r="U2" s="347"/>
      <c r="V2" s="353" t="s">
        <v>303</v>
      </c>
    </row>
    <row r="3" s="345" customFormat="1" ht="30" customHeight="1" spans="1:21">
      <c r="A3" s="347" t="s">
        <v>1915</v>
      </c>
      <c r="B3" s="347"/>
      <c r="C3" s="347"/>
      <c r="D3" s="347"/>
      <c r="E3" s="347"/>
      <c r="F3" s="347"/>
      <c r="G3" s="347"/>
      <c r="H3" s="347"/>
      <c r="I3" s="347"/>
      <c r="J3" s="347"/>
      <c r="K3" s="347"/>
      <c r="L3" s="347"/>
      <c r="M3" s="347"/>
      <c r="N3" s="347"/>
      <c r="O3" s="347"/>
      <c r="P3" s="347"/>
      <c r="Q3" s="347"/>
      <c r="R3" s="347"/>
      <c r="S3" s="347"/>
      <c r="T3" s="347"/>
      <c r="U3" s="347"/>
    </row>
    <row r="4" customHeight="1" spans="1:21">
      <c r="A4" s="348" t="s">
        <v>1454</v>
      </c>
      <c r="B4" s="349" t="s">
        <v>1916</v>
      </c>
      <c r="C4" s="348" t="s">
        <v>1917</v>
      </c>
      <c r="D4" s="349" t="s">
        <v>1918</v>
      </c>
      <c r="E4" s="348" t="s">
        <v>1919</v>
      </c>
      <c r="F4" s="348" t="s">
        <v>1920</v>
      </c>
      <c r="G4" s="348" t="s">
        <v>1921</v>
      </c>
      <c r="H4" s="348" t="s">
        <v>1922</v>
      </c>
      <c r="I4" s="348" t="s">
        <v>1923</v>
      </c>
      <c r="J4" s="348" t="s">
        <v>1924</v>
      </c>
      <c r="K4" s="348" t="s">
        <v>1925</v>
      </c>
      <c r="L4" s="348" t="s">
        <v>1926</v>
      </c>
      <c r="M4" s="348" t="s">
        <v>1927</v>
      </c>
      <c r="N4" s="348" t="s">
        <v>1928</v>
      </c>
      <c r="O4" s="348" t="s">
        <v>1929</v>
      </c>
      <c r="P4" s="349" t="s">
        <v>1930</v>
      </c>
      <c r="Q4" s="348" t="s">
        <v>1931</v>
      </c>
      <c r="R4" s="348" t="s">
        <v>1932</v>
      </c>
      <c r="S4" s="354" t="s">
        <v>1933</v>
      </c>
      <c r="T4" s="348" t="s">
        <v>1934</v>
      </c>
      <c r="U4" s="349" t="s">
        <v>1935</v>
      </c>
    </row>
    <row r="5" ht="14.25" spans="1:21">
      <c r="A5" s="350">
        <v>0.5</v>
      </c>
      <c r="B5" s="351">
        <v>235.9</v>
      </c>
      <c r="C5" s="351">
        <v>356.8</v>
      </c>
      <c r="D5" s="351">
        <v>346</v>
      </c>
      <c r="E5" s="351">
        <v>232.1</v>
      </c>
      <c r="F5" s="351">
        <v>533.3</v>
      </c>
      <c r="G5" s="351">
        <v>632.2</v>
      </c>
      <c r="H5" s="351">
        <v>646.2</v>
      </c>
      <c r="I5" s="351">
        <v>224.7</v>
      </c>
      <c r="J5" s="351">
        <v>187</v>
      </c>
      <c r="K5" s="351">
        <v>228.1</v>
      </c>
      <c r="L5" s="351">
        <v>229.6</v>
      </c>
      <c r="M5" s="351">
        <v>297.3</v>
      </c>
      <c r="N5" s="351">
        <v>187</v>
      </c>
      <c r="O5" s="351">
        <v>187</v>
      </c>
      <c r="P5" s="351">
        <v>187</v>
      </c>
      <c r="Q5" s="351">
        <v>187</v>
      </c>
      <c r="R5" s="351">
        <v>250.7</v>
      </c>
      <c r="S5" s="351">
        <v>235.9</v>
      </c>
      <c r="T5" s="351">
        <v>187</v>
      </c>
      <c r="U5" s="351">
        <v>187</v>
      </c>
    </row>
    <row r="6" ht="14.25" spans="1:21">
      <c r="A6" s="350">
        <v>1</v>
      </c>
      <c r="B6" s="351">
        <v>273.8</v>
      </c>
      <c r="C6" s="351">
        <v>393.4</v>
      </c>
      <c r="D6" s="351">
        <v>391.1</v>
      </c>
      <c r="E6" s="351">
        <v>266</v>
      </c>
      <c r="F6" s="351">
        <v>668.1</v>
      </c>
      <c r="G6" s="351">
        <v>801.5</v>
      </c>
      <c r="H6" s="351">
        <v>857.8</v>
      </c>
      <c r="I6" s="351">
        <v>261.3</v>
      </c>
      <c r="J6" s="351">
        <v>210.1</v>
      </c>
      <c r="K6" s="351">
        <v>267.4</v>
      </c>
      <c r="L6" s="351">
        <v>261.2</v>
      </c>
      <c r="M6" s="351">
        <v>331.3</v>
      </c>
      <c r="N6" s="351">
        <v>210.1</v>
      </c>
      <c r="O6" s="351">
        <v>210.1</v>
      </c>
      <c r="P6" s="351">
        <v>210.1</v>
      </c>
      <c r="Q6" s="351">
        <v>206.3</v>
      </c>
      <c r="R6" s="351">
        <v>286.4</v>
      </c>
      <c r="S6" s="351">
        <v>273.8</v>
      </c>
      <c r="T6" s="351">
        <v>210.1</v>
      </c>
      <c r="U6" s="351">
        <v>210.1</v>
      </c>
    </row>
    <row r="7" ht="14.25" spans="1:21">
      <c r="A7" s="350">
        <v>1.5</v>
      </c>
      <c r="B7" s="351">
        <v>298.6</v>
      </c>
      <c r="C7" s="351">
        <v>449</v>
      </c>
      <c r="D7" s="351">
        <v>429.7</v>
      </c>
      <c r="E7" s="351">
        <v>294.5</v>
      </c>
      <c r="F7" s="351">
        <v>744</v>
      </c>
      <c r="G7" s="351">
        <v>974.9</v>
      </c>
      <c r="H7" s="351">
        <v>1001.6</v>
      </c>
      <c r="I7" s="351">
        <v>288.4</v>
      </c>
      <c r="J7" s="351">
        <v>227.9</v>
      </c>
      <c r="K7" s="351">
        <v>295.1</v>
      </c>
      <c r="L7" s="351">
        <v>288</v>
      </c>
      <c r="M7" s="351">
        <v>372</v>
      </c>
      <c r="N7" s="351">
        <v>227.9</v>
      </c>
      <c r="O7" s="351">
        <v>227.9</v>
      </c>
      <c r="P7" s="351">
        <v>227.9</v>
      </c>
      <c r="Q7" s="351">
        <v>226.8</v>
      </c>
      <c r="R7" s="351">
        <v>327.2</v>
      </c>
      <c r="S7" s="351">
        <v>298.6</v>
      </c>
      <c r="T7" s="351">
        <v>227.9</v>
      </c>
      <c r="U7" s="351">
        <v>227.9</v>
      </c>
    </row>
    <row r="8" ht="14.25" spans="1:21">
      <c r="A8" s="350">
        <v>2</v>
      </c>
      <c r="B8" s="351">
        <v>322.9</v>
      </c>
      <c r="C8" s="351">
        <v>493.2</v>
      </c>
      <c r="D8" s="351">
        <v>467.8</v>
      </c>
      <c r="E8" s="351">
        <v>315.2</v>
      </c>
      <c r="F8" s="351">
        <v>813.4</v>
      </c>
      <c r="G8" s="351">
        <v>1132.9</v>
      </c>
      <c r="H8" s="351">
        <v>1138.8</v>
      </c>
      <c r="I8" s="351">
        <v>308.7</v>
      </c>
      <c r="J8" s="351">
        <v>245.2</v>
      </c>
      <c r="K8" s="351">
        <v>315.9</v>
      </c>
      <c r="L8" s="351">
        <v>308.3</v>
      </c>
      <c r="M8" s="351">
        <v>412.2</v>
      </c>
      <c r="N8" s="351">
        <v>245.2</v>
      </c>
      <c r="O8" s="351">
        <v>245.2</v>
      </c>
      <c r="P8" s="351">
        <v>245.2</v>
      </c>
      <c r="Q8" s="351">
        <v>246.9</v>
      </c>
      <c r="R8" s="351">
        <v>356.8</v>
      </c>
      <c r="S8" s="351">
        <v>322.9</v>
      </c>
      <c r="T8" s="351">
        <v>245.2</v>
      </c>
      <c r="U8" s="351">
        <v>245.2</v>
      </c>
    </row>
    <row r="9" ht="14.25" spans="1:21">
      <c r="A9" s="350">
        <v>2.5</v>
      </c>
      <c r="B9" s="351">
        <v>347.1</v>
      </c>
      <c r="C9" s="351">
        <v>548.2</v>
      </c>
      <c r="D9" s="351">
        <v>505.9</v>
      </c>
      <c r="E9" s="351">
        <v>343.1</v>
      </c>
      <c r="F9" s="351">
        <v>888.8</v>
      </c>
      <c r="G9" s="351">
        <v>1305.7</v>
      </c>
      <c r="H9" s="351">
        <v>1281.9</v>
      </c>
      <c r="I9" s="351">
        <v>335.3</v>
      </c>
      <c r="J9" s="351">
        <v>262.5</v>
      </c>
      <c r="K9" s="351">
        <v>343.1</v>
      </c>
      <c r="L9" s="351">
        <v>334.6</v>
      </c>
      <c r="M9" s="351">
        <v>452.4</v>
      </c>
      <c r="N9" s="351">
        <v>262.5</v>
      </c>
      <c r="O9" s="351">
        <v>262.5</v>
      </c>
      <c r="P9" s="351">
        <v>262.5</v>
      </c>
      <c r="Q9" s="351">
        <v>267</v>
      </c>
      <c r="R9" s="351">
        <v>397.1</v>
      </c>
      <c r="S9" s="351">
        <v>347.1</v>
      </c>
      <c r="T9" s="351">
        <v>262.5</v>
      </c>
      <c r="U9" s="351">
        <v>262.5</v>
      </c>
    </row>
    <row r="10" ht="14.25" spans="1:21">
      <c r="A10" s="350">
        <v>3</v>
      </c>
      <c r="B10" s="351">
        <v>371.8</v>
      </c>
      <c r="C10" s="351">
        <v>563.1</v>
      </c>
      <c r="D10" s="351">
        <v>529</v>
      </c>
      <c r="E10" s="351">
        <v>368.3</v>
      </c>
      <c r="F10" s="351">
        <v>1019.9</v>
      </c>
      <c r="G10" s="351">
        <v>1494.1</v>
      </c>
      <c r="H10" s="351">
        <v>1411.8</v>
      </c>
      <c r="I10" s="351">
        <v>365</v>
      </c>
      <c r="J10" s="351">
        <v>275.4</v>
      </c>
      <c r="K10" s="351">
        <v>376.1</v>
      </c>
      <c r="L10" s="351">
        <v>356.8</v>
      </c>
      <c r="M10" s="351">
        <v>475</v>
      </c>
      <c r="N10" s="351">
        <v>275.4</v>
      </c>
      <c r="O10" s="351">
        <v>275.4</v>
      </c>
      <c r="P10" s="351">
        <v>275.4</v>
      </c>
      <c r="Q10" s="351">
        <v>278.9</v>
      </c>
      <c r="R10" s="351">
        <v>425.2</v>
      </c>
      <c r="S10" s="351">
        <v>371.8</v>
      </c>
      <c r="T10" s="351">
        <v>275.4</v>
      </c>
      <c r="U10" s="351">
        <v>275.4</v>
      </c>
    </row>
    <row r="11" ht="14.25" spans="1:21">
      <c r="A11" s="350">
        <v>3.5</v>
      </c>
      <c r="B11" s="351">
        <v>410</v>
      </c>
      <c r="C11" s="351">
        <v>626.5</v>
      </c>
      <c r="D11" s="351">
        <v>582.5</v>
      </c>
      <c r="E11" s="351">
        <v>407.2</v>
      </c>
      <c r="F11" s="351">
        <v>1128.4</v>
      </c>
      <c r="G11" s="351">
        <v>1662.5</v>
      </c>
      <c r="H11" s="351">
        <v>1640.3</v>
      </c>
      <c r="I11" s="351">
        <v>403</v>
      </c>
      <c r="J11" s="351">
        <v>301.1</v>
      </c>
      <c r="K11" s="351">
        <v>415.3</v>
      </c>
      <c r="L11" s="351">
        <v>393.6</v>
      </c>
      <c r="M11" s="351">
        <v>518.3</v>
      </c>
      <c r="N11" s="351">
        <v>301.1</v>
      </c>
      <c r="O11" s="351">
        <v>301.1</v>
      </c>
      <c r="P11" s="351">
        <v>301.1</v>
      </c>
      <c r="Q11" s="351">
        <v>302.6</v>
      </c>
      <c r="R11" s="351">
        <v>472.7</v>
      </c>
      <c r="S11" s="351">
        <v>410</v>
      </c>
      <c r="T11" s="351">
        <v>301.1</v>
      </c>
      <c r="U11" s="351">
        <v>301.1</v>
      </c>
    </row>
    <row r="12" ht="14.25" spans="1:21">
      <c r="A12" s="350">
        <v>4</v>
      </c>
      <c r="B12" s="351">
        <v>448.1</v>
      </c>
      <c r="C12" s="351">
        <v>679</v>
      </c>
      <c r="D12" s="351">
        <v>636.1</v>
      </c>
      <c r="E12" s="351">
        <v>438.9</v>
      </c>
      <c r="F12" s="351">
        <v>1231</v>
      </c>
      <c r="G12" s="351">
        <v>1816.2</v>
      </c>
      <c r="H12" s="351">
        <v>1862.9</v>
      </c>
      <c r="I12" s="351">
        <v>434.7</v>
      </c>
      <c r="J12" s="351">
        <v>326.8</v>
      </c>
      <c r="K12" s="351">
        <v>448.3</v>
      </c>
      <c r="L12" s="351">
        <v>424.4</v>
      </c>
      <c r="M12" s="351">
        <v>561.6</v>
      </c>
      <c r="N12" s="351">
        <v>326.8</v>
      </c>
      <c r="O12" s="351">
        <v>326.8</v>
      </c>
      <c r="P12" s="351">
        <v>326.8</v>
      </c>
      <c r="Q12" s="351">
        <v>326.4</v>
      </c>
      <c r="R12" s="351">
        <v>509.5</v>
      </c>
      <c r="S12" s="351">
        <v>448.1</v>
      </c>
      <c r="T12" s="351">
        <v>326.8</v>
      </c>
      <c r="U12" s="351">
        <v>326.8</v>
      </c>
    </row>
    <row r="13" ht="14.25" spans="1:21">
      <c r="A13" s="350">
        <v>4.5</v>
      </c>
      <c r="B13" s="351">
        <v>486.3</v>
      </c>
      <c r="C13" s="351">
        <v>742.4</v>
      </c>
      <c r="D13" s="351">
        <v>689.6</v>
      </c>
      <c r="E13" s="351">
        <v>477.9</v>
      </c>
      <c r="F13" s="351">
        <v>1339.5</v>
      </c>
      <c r="G13" s="351">
        <v>1984.7</v>
      </c>
      <c r="H13" s="351">
        <v>2091.4</v>
      </c>
      <c r="I13" s="351">
        <v>472.6</v>
      </c>
      <c r="J13" s="351">
        <v>352.5</v>
      </c>
      <c r="K13" s="351">
        <v>487.5</v>
      </c>
      <c r="L13" s="351">
        <v>461.3</v>
      </c>
      <c r="M13" s="351">
        <v>605</v>
      </c>
      <c r="N13" s="351">
        <v>352.5</v>
      </c>
      <c r="O13" s="351">
        <v>352.5</v>
      </c>
      <c r="P13" s="351">
        <v>352.5</v>
      </c>
      <c r="Q13" s="351">
        <v>350.1</v>
      </c>
      <c r="R13" s="351">
        <v>557</v>
      </c>
      <c r="S13" s="351">
        <v>486.3</v>
      </c>
      <c r="T13" s="351">
        <v>352.5</v>
      </c>
      <c r="U13" s="351">
        <v>352.5</v>
      </c>
    </row>
    <row r="14" ht="14.25" spans="1:21">
      <c r="A14" s="350">
        <v>5</v>
      </c>
      <c r="B14" s="351">
        <v>524.4</v>
      </c>
      <c r="C14" s="351">
        <v>794.9</v>
      </c>
      <c r="D14" s="351">
        <v>743.1</v>
      </c>
      <c r="E14" s="351">
        <v>509.6</v>
      </c>
      <c r="F14" s="351">
        <v>1442</v>
      </c>
      <c r="G14" s="351">
        <v>2138.3</v>
      </c>
      <c r="H14" s="351">
        <v>2313.9</v>
      </c>
      <c r="I14" s="351">
        <v>504.3</v>
      </c>
      <c r="J14" s="351">
        <v>378.2</v>
      </c>
      <c r="K14" s="351">
        <v>520.5</v>
      </c>
      <c r="L14" s="351">
        <v>492.1</v>
      </c>
      <c r="M14" s="351">
        <v>648.3</v>
      </c>
      <c r="N14" s="351">
        <v>378.2</v>
      </c>
      <c r="O14" s="351">
        <v>378.2</v>
      </c>
      <c r="P14" s="351">
        <v>378.2</v>
      </c>
      <c r="Q14" s="351">
        <v>373.8</v>
      </c>
      <c r="R14" s="351">
        <v>593.8</v>
      </c>
      <c r="S14" s="351">
        <v>524.4</v>
      </c>
      <c r="T14" s="351">
        <v>378.2</v>
      </c>
      <c r="U14" s="351">
        <v>378.2</v>
      </c>
    </row>
    <row r="15" ht="14.25" spans="1:21">
      <c r="A15" s="350">
        <v>5.5</v>
      </c>
      <c r="B15" s="351">
        <v>525.7</v>
      </c>
      <c r="C15" s="351">
        <v>796.1</v>
      </c>
      <c r="D15" s="351">
        <v>743.7</v>
      </c>
      <c r="E15" s="351">
        <v>598.3</v>
      </c>
      <c r="F15" s="351">
        <v>1574.2</v>
      </c>
      <c r="G15" s="351">
        <v>2340.3</v>
      </c>
      <c r="H15" s="351">
        <v>2295.4</v>
      </c>
      <c r="I15" s="351">
        <v>560.6</v>
      </c>
      <c r="J15" s="351">
        <v>383.6</v>
      </c>
      <c r="K15" s="351">
        <v>585.6</v>
      </c>
      <c r="L15" s="351">
        <v>509.2</v>
      </c>
      <c r="M15" s="351">
        <v>671.1</v>
      </c>
      <c r="N15" s="351">
        <v>383.6</v>
      </c>
      <c r="O15" s="351">
        <v>383.6</v>
      </c>
      <c r="P15" s="351">
        <v>383.6</v>
      </c>
      <c r="Q15" s="351">
        <v>368.8</v>
      </c>
      <c r="R15" s="351">
        <v>622</v>
      </c>
      <c r="S15" s="351">
        <v>525.7</v>
      </c>
      <c r="T15" s="351">
        <v>383.6</v>
      </c>
      <c r="U15" s="351">
        <v>383.6</v>
      </c>
    </row>
    <row r="16" ht="14.25" spans="1:21">
      <c r="A16" s="350">
        <v>6</v>
      </c>
      <c r="B16" s="351">
        <v>546</v>
      </c>
      <c r="C16" s="351">
        <v>835.4</v>
      </c>
      <c r="D16" s="351">
        <v>779.9</v>
      </c>
      <c r="E16" s="351">
        <v>623</v>
      </c>
      <c r="F16" s="351">
        <v>1645.3</v>
      </c>
      <c r="G16" s="351">
        <v>2415.8</v>
      </c>
      <c r="H16" s="351">
        <v>2392.2</v>
      </c>
      <c r="I16" s="351">
        <v>583.8</v>
      </c>
      <c r="J16" s="351">
        <v>398.2</v>
      </c>
      <c r="K16" s="351">
        <v>610</v>
      </c>
      <c r="L16" s="351">
        <v>530</v>
      </c>
      <c r="M16" s="351">
        <v>709.9</v>
      </c>
      <c r="N16" s="351">
        <v>398.2</v>
      </c>
      <c r="O16" s="351">
        <v>398.2</v>
      </c>
      <c r="P16" s="351">
        <v>398.2</v>
      </c>
      <c r="Q16" s="351">
        <v>387</v>
      </c>
      <c r="R16" s="351">
        <v>651.1</v>
      </c>
      <c r="S16" s="351">
        <v>546</v>
      </c>
      <c r="T16" s="351">
        <v>398.2</v>
      </c>
      <c r="U16" s="351">
        <v>398.2</v>
      </c>
    </row>
    <row r="17" ht="14.25" spans="1:21">
      <c r="A17" s="350">
        <v>6.5</v>
      </c>
      <c r="B17" s="351">
        <v>566.4</v>
      </c>
      <c r="C17" s="351">
        <v>885.4</v>
      </c>
      <c r="D17" s="351">
        <v>816.1</v>
      </c>
      <c r="E17" s="351">
        <v>655</v>
      </c>
      <c r="F17" s="351">
        <v>1722.4</v>
      </c>
      <c r="G17" s="351">
        <v>2506.1</v>
      </c>
      <c r="H17" s="351">
        <v>2495.1</v>
      </c>
      <c r="I17" s="351">
        <v>613.2</v>
      </c>
      <c r="J17" s="351">
        <v>412.8</v>
      </c>
      <c r="K17" s="351">
        <v>640.6</v>
      </c>
      <c r="L17" s="351">
        <v>556.8</v>
      </c>
      <c r="M17" s="351">
        <v>748.7</v>
      </c>
      <c r="N17" s="351">
        <v>412.8</v>
      </c>
      <c r="O17" s="351">
        <v>412.8</v>
      </c>
      <c r="P17" s="351">
        <v>412.8</v>
      </c>
      <c r="Q17" s="351">
        <v>405.2</v>
      </c>
      <c r="R17" s="351">
        <v>691.1</v>
      </c>
      <c r="S17" s="351">
        <v>566.4</v>
      </c>
      <c r="T17" s="351">
        <v>412.8</v>
      </c>
      <c r="U17" s="351">
        <v>412.8</v>
      </c>
    </row>
    <row r="18" ht="14.25" spans="1:21">
      <c r="A18" s="350">
        <v>7</v>
      </c>
      <c r="B18" s="351">
        <v>586.8</v>
      </c>
      <c r="C18" s="351">
        <v>924.7</v>
      </c>
      <c r="D18" s="351">
        <v>852.4</v>
      </c>
      <c r="E18" s="351">
        <v>679.7</v>
      </c>
      <c r="F18" s="351">
        <v>1793.5</v>
      </c>
      <c r="G18" s="351">
        <v>2581.6</v>
      </c>
      <c r="H18" s="351">
        <v>2591.9</v>
      </c>
      <c r="I18" s="351">
        <v>636.3</v>
      </c>
      <c r="J18" s="351">
        <v>427.4</v>
      </c>
      <c r="K18" s="351">
        <v>664.9</v>
      </c>
      <c r="L18" s="351">
        <v>577.5</v>
      </c>
      <c r="M18" s="351">
        <v>787.5</v>
      </c>
      <c r="N18" s="351">
        <v>427.4</v>
      </c>
      <c r="O18" s="351">
        <v>427.4</v>
      </c>
      <c r="P18" s="351">
        <v>427.4</v>
      </c>
      <c r="Q18" s="351">
        <v>423.4</v>
      </c>
      <c r="R18" s="351">
        <v>720.2</v>
      </c>
      <c r="S18" s="351">
        <v>586.8</v>
      </c>
      <c r="T18" s="351">
        <v>427.4</v>
      </c>
      <c r="U18" s="351">
        <v>427.4</v>
      </c>
    </row>
    <row r="19" ht="14.25" spans="1:21">
      <c r="A19" s="350">
        <v>7.5</v>
      </c>
      <c r="B19" s="351">
        <v>607.1</v>
      </c>
      <c r="C19" s="351">
        <v>974.8</v>
      </c>
      <c r="D19" s="351">
        <v>888.6</v>
      </c>
      <c r="E19" s="351">
        <v>711.6</v>
      </c>
      <c r="F19" s="351">
        <v>1870.5</v>
      </c>
      <c r="G19" s="351">
        <v>2671.9</v>
      </c>
      <c r="H19" s="351">
        <v>2694.8</v>
      </c>
      <c r="I19" s="351">
        <v>665.8</v>
      </c>
      <c r="J19" s="351">
        <v>442</v>
      </c>
      <c r="K19" s="351">
        <v>695.6</v>
      </c>
      <c r="L19" s="351">
        <v>604.3</v>
      </c>
      <c r="M19" s="351">
        <v>826.3</v>
      </c>
      <c r="N19" s="351">
        <v>442</v>
      </c>
      <c r="O19" s="351">
        <v>442</v>
      </c>
      <c r="P19" s="351">
        <v>442</v>
      </c>
      <c r="Q19" s="351">
        <v>441.5</v>
      </c>
      <c r="R19" s="351">
        <v>760.2</v>
      </c>
      <c r="S19" s="351">
        <v>607.1</v>
      </c>
      <c r="T19" s="351">
        <v>442</v>
      </c>
      <c r="U19" s="351">
        <v>442</v>
      </c>
    </row>
    <row r="20" ht="14.25" spans="1:21">
      <c r="A20" s="350">
        <v>8</v>
      </c>
      <c r="B20" s="351">
        <v>627.5</v>
      </c>
      <c r="C20" s="351">
        <v>1014</v>
      </c>
      <c r="D20" s="351">
        <v>924.8</v>
      </c>
      <c r="E20" s="351">
        <v>736.3</v>
      </c>
      <c r="F20" s="351">
        <v>1941.6</v>
      </c>
      <c r="G20" s="351">
        <v>2747.4</v>
      </c>
      <c r="H20" s="351">
        <v>2791.7</v>
      </c>
      <c r="I20" s="351">
        <v>688.9</v>
      </c>
      <c r="J20" s="351">
        <v>456.6</v>
      </c>
      <c r="K20" s="351">
        <v>719.9</v>
      </c>
      <c r="L20" s="351">
        <v>625</v>
      </c>
      <c r="M20" s="351">
        <v>865.1</v>
      </c>
      <c r="N20" s="351">
        <v>456.6</v>
      </c>
      <c r="O20" s="351">
        <v>456.6</v>
      </c>
      <c r="P20" s="351">
        <v>456.6</v>
      </c>
      <c r="Q20" s="351">
        <v>459.7</v>
      </c>
      <c r="R20" s="351">
        <v>789.3</v>
      </c>
      <c r="S20" s="351">
        <v>627.5</v>
      </c>
      <c r="T20" s="351">
        <v>456.6</v>
      </c>
      <c r="U20" s="351">
        <v>456.6</v>
      </c>
    </row>
    <row r="21" ht="14.25" spans="1:21">
      <c r="A21" s="350">
        <v>8.5</v>
      </c>
      <c r="B21" s="351">
        <v>647.9</v>
      </c>
      <c r="C21" s="351">
        <v>1064.1</v>
      </c>
      <c r="D21" s="351">
        <v>961.1</v>
      </c>
      <c r="E21" s="351">
        <v>768.2</v>
      </c>
      <c r="F21" s="351">
        <v>2018.7</v>
      </c>
      <c r="G21" s="351">
        <v>2837.7</v>
      </c>
      <c r="H21" s="351">
        <v>2894.5</v>
      </c>
      <c r="I21" s="351">
        <v>718.3</v>
      </c>
      <c r="J21" s="351">
        <v>471.2</v>
      </c>
      <c r="K21" s="351">
        <v>750.5</v>
      </c>
      <c r="L21" s="351">
        <v>651.8</v>
      </c>
      <c r="M21" s="351">
        <v>903.9</v>
      </c>
      <c r="N21" s="351">
        <v>471.2</v>
      </c>
      <c r="O21" s="351">
        <v>471.2</v>
      </c>
      <c r="P21" s="351">
        <v>471.2</v>
      </c>
      <c r="Q21" s="351">
        <v>477.9</v>
      </c>
      <c r="R21" s="351">
        <v>829.2</v>
      </c>
      <c r="S21" s="351">
        <v>647.9</v>
      </c>
      <c r="T21" s="351">
        <v>471.2</v>
      </c>
      <c r="U21" s="351">
        <v>471.2</v>
      </c>
    </row>
    <row r="22" ht="14.25" spans="1:21">
      <c r="A22" s="350">
        <v>9</v>
      </c>
      <c r="B22" s="351">
        <v>668.2</v>
      </c>
      <c r="C22" s="351">
        <v>1103.4</v>
      </c>
      <c r="D22" s="351">
        <v>997.3</v>
      </c>
      <c r="E22" s="351">
        <v>793</v>
      </c>
      <c r="F22" s="351">
        <v>2089.8</v>
      </c>
      <c r="G22" s="351">
        <v>2913.2</v>
      </c>
      <c r="H22" s="351">
        <v>2991.4</v>
      </c>
      <c r="I22" s="351">
        <v>741.5</v>
      </c>
      <c r="J22" s="351">
        <v>485.8</v>
      </c>
      <c r="K22" s="351">
        <v>774.9</v>
      </c>
      <c r="L22" s="351">
        <v>672.6</v>
      </c>
      <c r="M22" s="351">
        <v>942.7</v>
      </c>
      <c r="N22" s="351">
        <v>485.8</v>
      </c>
      <c r="O22" s="351">
        <v>485.8</v>
      </c>
      <c r="P22" s="351">
        <v>485.8</v>
      </c>
      <c r="Q22" s="351">
        <v>496.1</v>
      </c>
      <c r="R22" s="351">
        <v>858.4</v>
      </c>
      <c r="S22" s="351">
        <v>668.2</v>
      </c>
      <c r="T22" s="351">
        <v>485.8</v>
      </c>
      <c r="U22" s="351">
        <v>485.8</v>
      </c>
    </row>
    <row r="23" ht="14.25" spans="1:21">
      <c r="A23" s="350">
        <v>9.5</v>
      </c>
      <c r="B23" s="351">
        <v>688.6</v>
      </c>
      <c r="C23" s="351">
        <v>1153.4</v>
      </c>
      <c r="D23" s="351">
        <v>1033.5</v>
      </c>
      <c r="E23" s="351">
        <v>824.9</v>
      </c>
      <c r="F23" s="351">
        <v>2166.9</v>
      </c>
      <c r="G23" s="351">
        <v>3003.5</v>
      </c>
      <c r="H23" s="351">
        <v>3094.3</v>
      </c>
      <c r="I23" s="351">
        <v>770.9</v>
      </c>
      <c r="J23" s="351">
        <v>500.4</v>
      </c>
      <c r="K23" s="351">
        <v>805.5</v>
      </c>
      <c r="L23" s="351">
        <v>699.3</v>
      </c>
      <c r="M23" s="351">
        <v>981.5</v>
      </c>
      <c r="N23" s="351">
        <v>500.4</v>
      </c>
      <c r="O23" s="351">
        <v>500.4</v>
      </c>
      <c r="P23" s="351">
        <v>500.4</v>
      </c>
      <c r="Q23" s="351">
        <v>514.3</v>
      </c>
      <c r="R23" s="351">
        <v>898.3</v>
      </c>
      <c r="S23" s="351">
        <v>688.6</v>
      </c>
      <c r="T23" s="351">
        <v>500.4</v>
      </c>
      <c r="U23" s="351">
        <v>500.4</v>
      </c>
    </row>
    <row r="24" ht="14.25" spans="1:21">
      <c r="A24" s="350">
        <v>10</v>
      </c>
      <c r="B24" s="351">
        <v>708.9</v>
      </c>
      <c r="C24" s="351">
        <v>1192.7</v>
      </c>
      <c r="D24" s="351">
        <v>1069.8</v>
      </c>
      <c r="E24" s="351">
        <v>849.6</v>
      </c>
      <c r="F24" s="351">
        <v>2238</v>
      </c>
      <c r="G24" s="351">
        <v>3078.9</v>
      </c>
      <c r="H24" s="351">
        <v>3191.1</v>
      </c>
      <c r="I24" s="351">
        <v>794</v>
      </c>
      <c r="J24" s="351">
        <v>515.1</v>
      </c>
      <c r="K24" s="351">
        <v>829.8</v>
      </c>
      <c r="L24" s="351">
        <v>720.1</v>
      </c>
      <c r="M24" s="351">
        <v>1020.3</v>
      </c>
      <c r="N24" s="351">
        <v>515.1</v>
      </c>
      <c r="O24" s="351">
        <v>515.1</v>
      </c>
      <c r="P24" s="351">
        <v>515.1</v>
      </c>
      <c r="Q24" s="351">
        <v>532.5</v>
      </c>
      <c r="R24" s="351">
        <v>927.5</v>
      </c>
      <c r="S24" s="351">
        <v>708.9</v>
      </c>
      <c r="T24" s="351">
        <v>515.1</v>
      </c>
      <c r="U24" s="351">
        <v>515.1</v>
      </c>
    </row>
    <row r="25" ht="14.25" spans="1:21">
      <c r="A25" s="350">
        <v>10.5</v>
      </c>
      <c r="B25" s="351">
        <v>725.9</v>
      </c>
      <c r="C25" s="351">
        <v>1219.4</v>
      </c>
      <c r="D25" s="351">
        <v>1112</v>
      </c>
      <c r="E25" s="351">
        <v>1164.6</v>
      </c>
      <c r="F25" s="351">
        <v>2355.6</v>
      </c>
      <c r="G25" s="351">
        <v>3249.7</v>
      </c>
      <c r="H25" s="351">
        <v>3300.2</v>
      </c>
      <c r="I25" s="351">
        <v>953.3</v>
      </c>
      <c r="J25" s="351">
        <v>532.7</v>
      </c>
      <c r="K25" s="351">
        <v>1024.3</v>
      </c>
      <c r="L25" s="351">
        <v>748.2</v>
      </c>
      <c r="M25" s="351">
        <v>1041.3</v>
      </c>
      <c r="N25" s="351">
        <v>532.7</v>
      </c>
      <c r="O25" s="351">
        <v>532.7</v>
      </c>
      <c r="P25" s="351">
        <v>532.7</v>
      </c>
      <c r="Q25" s="351">
        <v>536.4</v>
      </c>
      <c r="R25" s="351">
        <v>957.3</v>
      </c>
      <c r="S25" s="351">
        <v>725.9</v>
      </c>
      <c r="T25" s="351">
        <v>532.7</v>
      </c>
      <c r="U25" s="351">
        <v>532.7</v>
      </c>
    </row>
    <row r="26" ht="14.25" spans="1:21">
      <c r="A26" s="350">
        <v>11</v>
      </c>
      <c r="B26" s="351">
        <v>747.9</v>
      </c>
      <c r="C26" s="351">
        <v>1251.9</v>
      </c>
      <c r="D26" s="351">
        <v>1143.2</v>
      </c>
      <c r="E26" s="351">
        <v>1193.5</v>
      </c>
      <c r="F26" s="351">
        <v>2409.2</v>
      </c>
      <c r="G26" s="351">
        <v>3331.5</v>
      </c>
      <c r="H26" s="351">
        <v>3386.6</v>
      </c>
      <c r="I26" s="351">
        <v>976.7</v>
      </c>
      <c r="J26" s="351">
        <v>548.5</v>
      </c>
      <c r="K26" s="351">
        <v>1049.5</v>
      </c>
      <c r="L26" s="351">
        <v>766.2</v>
      </c>
      <c r="M26" s="351">
        <v>1072.9</v>
      </c>
      <c r="N26" s="351">
        <v>548.5</v>
      </c>
      <c r="O26" s="351">
        <v>548.5</v>
      </c>
      <c r="P26" s="351">
        <v>548.5</v>
      </c>
      <c r="Q26" s="351">
        <v>551.7</v>
      </c>
      <c r="R26" s="351">
        <v>981.9</v>
      </c>
      <c r="S26" s="351">
        <v>747.9</v>
      </c>
      <c r="T26" s="351">
        <v>548.5</v>
      </c>
      <c r="U26" s="351">
        <v>548.5</v>
      </c>
    </row>
    <row r="27" ht="14.25" spans="1:21">
      <c r="A27" s="350">
        <v>11.5</v>
      </c>
      <c r="B27" s="351">
        <v>769.8</v>
      </c>
      <c r="C27" s="351">
        <v>1295.2</v>
      </c>
      <c r="D27" s="351">
        <v>1174.4</v>
      </c>
      <c r="E27" s="351">
        <v>1229.5</v>
      </c>
      <c r="F27" s="351">
        <v>2468.7</v>
      </c>
      <c r="G27" s="351">
        <v>3428</v>
      </c>
      <c r="H27" s="351">
        <v>3479.1</v>
      </c>
      <c r="I27" s="351">
        <v>1006.4</v>
      </c>
      <c r="J27" s="351">
        <v>564.3</v>
      </c>
      <c r="K27" s="351">
        <v>1081.1</v>
      </c>
      <c r="L27" s="351">
        <v>790.2</v>
      </c>
      <c r="M27" s="351">
        <v>1104.4</v>
      </c>
      <c r="N27" s="351">
        <v>564.3</v>
      </c>
      <c r="O27" s="351">
        <v>564.3</v>
      </c>
      <c r="P27" s="351">
        <v>564.3</v>
      </c>
      <c r="Q27" s="351">
        <v>567.1</v>
      </c>
      <c r="R27" s="351">
        <v>1017.2</v>
      </c>
      <c r="S27" s="351">
        <v>769.8</v>
      </c>
      <c r="T27" s="351">
        <v>564.3</v>
      </c>
      <c r="U27" s="351">
        <v>564.3</v>
      </c>
    </row>
    <row r="28" ht="14.25" spans="1:21">
      <c r="A28" s="350">
        <v>12</v>
      </c>
      <c r="B28" s="351">
        <v>791.8</v>
      </c>
      <c r="C28" s="351">
        <v>1327.8</v>
      </c>
      <c r="D28" s="351">
        <v>1205.7</v>
      </c>
      <c r="E28" s="351">
        <v>1258.3</v>
      </c>
      <c r="F28" s="351">
        <v>2522.2</v>
      </c>
      <c r="G28" s="351">
        <v>3509.7</v>
      </c>
      <c r="H28" s="351">
        <v>3565.6</v>
      </c>
      <c r="I28" s="351">
        <v>1029.7</v>
      </c>
      <c r="J28" s="351">
        <v>580.1</v>
      </c>
      <c r="K28" s="351">
        <v>1106.4</v>
      </c>
      <c r="L28" s="351">
        <v>808.2</v>
      </c>
      <c r="M28" s="351">
        <v>1136</v>
      </c>
      <c r="N28" s="351">
        <v>580.1</v>
      </c>
      <c r="O28" s="351">
        <v>580.1</v>
      </c>
      <c r="P28" s="351">
        <v>580.1</v>
      </c>
      <c r="Q28" s="351">
        <v>582.5</v>
      </c>
      <c r="R28" s="351">
        <v>1041.8</v>
      </c>
      <c r="S28" s="351">
        <v>791.8</v>
      </c>
      <c r="T28" s="351">
        <v>580.1</v>
      </c>
      <c r="U28" s="351">
        <v>580.1</v>
      </c>
    </row>
    <row r="29" ht="14.25" spans="1:21">
      <c r="A29" s="350">
        <v>12.5</v>
      </c>
      <c r="B29" s="351">
        <v>813.8</v>
      </c>
      <c r="C29" s="351">
        <v>1371.1</v>
      </c>
      <c r="D29" s="351">
        <v>1236.9</v>
      </c>
      <c r="E29" s="351">
        <v>1294.3</v>
      </c>
      <c r="F29" s="351">
        <v>2581.7</v>
      </c>
      <c r="G29" s="351">
        <v>3606.2</v>
      </c>
      <c r="H29" s="351">
        <v>3658</v>
      </c>
      <c r="I29" s="351">
        <v>1059.4</v>
      </c>
      <c r="J29" s="351">
        <v>595.9</v>
      </c>
      <c r="K29" s="351">
        <v>1138</v>
      </c>
      <c r="L29" s="351">
        <v>832.2</v>
      </c>
      <c r="M29" s="351">
        <v>1167.6</v>
      </c>
      <c r="N29" s="351">
        <v>595.9</v>
      </c>
      <c r="O29" s="351">
        <v>595.9</v>
      </c>
      <c r="P29" s="351">
        <v>595.9</v>
      </c>
      <c r="Q29" s="351">
        <v>597.8</v>
      </c>
      <c r="R29" s="351">
        <v>1077.1</v>
      </c>
      <c r="S29" s="351">
        <v>813.8</v>
      </c>
      <c r="T29" s="351">
        <v>595.9</v>
      </c>
      <c r="U29" s="351">
        <v>595.9</v>
      </c>
    </row>
    <row r="30" ht="14.25" spans="1:21">
      <c r="A30" s="350">
        <v>13</v>
      </c>
      <c r="B30" s="351">
        <v>835.7</v>
      </c>
      <c r="C30" s="351">
        <v>1403.6</v>
      </c>
      <c r="D30" s="351">
        <v>1268.1</v>
      </c>
      <c r="E30" s="351">
        <v>1323.2</v>
      </c>
      <c r="F30" s="351">
        <v>2635.2</v>
      </c>
      <c r="G30" s="351">
        <v>3687.9</v>
      </c>
      <c r="H30" s="351">
        <v>3744.5</v>
      </c>
      <c r="I30" s="351">
        <v>1082.8</v>
      </c>
      <c r="J30" s="351">
        <v>611.7</v>
      </c>
      <c r="K30" s="351">
        <v>1163.3</v>
      </c>
      <c r="L30" s="351">
        <v>850.2</v>
      </c>
      <c r="M30" s="351">
        <v>1199.1</v>
      </c>
      <c r="N30" s="351">
        <v>611.7</v>
      </c>
      <c r="O30" s="351">
        <v>611.7</v>
      </c>
      <c r="P30" s="351">
        <v>611.7</v>
      </c>
      <c r="Q30" s="351">
        <v>613.2</v>
      </c>
      <c r="R30" s="351">
        <v>1101.7</v>
      </c>
      <c r="S30" s="351">
        <v>835.7</v>
      </c>
      <c r="T30" s="351">
        <v>611.7</v>
      </c>
      <c r="U30" s="351">
        <v>611.7</v>
      </c>
    </row>
    <row r="31" ht="14.25" spans="1:21">
      <c r="A31" s="350">
        <v>13.5</v>
      </c>
      <c r="B31" s="351">
        <v>857.7</v>
      </c>
      <c r="C31" s="351">
        <v>1446.9</v>
      </c>
      <c r="D31" s="351">
        <v>1299.3</v>
      </c>
      <c r="E31" s="351">
        <v>1359.2</v>
      </c>
      <c r="F31" s="351">
        <v>2694.7</v>
      </c>
      <c r="G31" s="351">
        <v>3784.5</v>
      </c>
      <c r="H31" s="351">
        <v>3837</v>
      </c>
      <c r="I31" s="351">
        <v>1112.5</v>
      </c>
      <c r="J31" s="351">
        <v>627.5</v>
      </c>
      <c r="K31" s="351">
        <v>1194.8</v>
      </c>
      <c r="L31" s="351">
        <v>874.1</v>
      </c>
      <c r="M31" s="351">
        <v>1230.7</v>
      </c>
      <c r="N31" s="351">
        <v>627.5</v>
      </c>
      <c r="O31" s="351">
        <v>627.5</v>
      </c>
      <c r="P31" s="351">
        <v>627.5</v>
      </c>
      <c r="Q31" s="351">
        <v>628.6</v>
      </c>
      <c r="R31" s="351">
        <v>1137</v>
      </c>
      <c r="S31" s="351">
        <v>857.7</v>
      </c>
      <c r="T31" s="351">
        <v>627.5</v>
      </c>
      <c r="U31" s="351">
        <v>627.5</v>
      </c>
    </row>
    <row r="32" ht="14.25" spans="1:21">
      <c r="A32" s="350">
        <v>14</v>
      </c>
      <c r="B32" s="351">
        <v>879.6</v>
      </c>
      <c r="C32" s="351">
        <v>1479.4</v>
      </c>
      <c r="D32" s="351">
        <v>1330.5</v>
      </c>
      <c r="E32" s="351">
        <v>1388</v>
      </c>
      <c r="F32" s="351">
        <v>2748.2</v>
      </c>
      <c r="G32" s="351">
        <v>3866.2</v>
      </c>
      <c r="H32" s="351">
        <v>3923.4</v>
      </c>
      <c r="I32" s="351">
        <v>1135.9</v>
      </c>
      <c r="J32" s="351">
        <v>643.3</v>
      </c>
      <c r="K32" s="351">
        <v>1220.1</v>
      </c>
      <c r="L32" s="351">
        <v>892.1</v>
      </c>
      <c r="M32" s="351">
        <v>1262.3</v>
      </c>
      <c r="N32" s="351">
        <v>643.3</v>
      </c>
      <c r="O32" s="351">
        <v>643.3</v>
      </c>
      <c r="P32" s="351">
        <v>643.3</v>
      </c>
      <c r="Q32" s="351">
        <v>644</v>
      </c>
      <c r="R32" s="351">
        <v>1161.6</v>
      </c>
      <c r="S32" s="351">
        <v>879.6</v>
      </c>
      <c r="T32" s="351">
        <v>643.3</v>
      </c>
      <c r="U32" s="351">
        <v>643.3</v>
      </c>
    </row>
    <row r="33" ht="14.25" spans="1:21">
      <c r="A33" s="350">
        <v>14.5</v>
      </c>
      <c r="B33" s="351">
        <v>901.6</v>
      </c>
      <c r="C33" s="351">
        <v>1522.7</v>
      </c>
      <c r="D33" s="351">
        <v>1361.7</v>
      </c>
      <c r="E33" s="351">
        <v>1424</v>
      </c>
      <c r="F33" s="351">
        <v>2807.7</v>
      </c>
      <c r="G33" s="351">
        <v>3962.7</v>
      </c>
      <c r="H33" s="351">
        <v>4015.9</v>
      </c>
      <c r="I33" s="351">
        <v>1165.5</v>
      </c>
      <c r="J33" s="351">
        <v>659.1</v>
      </c>
      <c r="K33" s="351">
        <v>1251.7</v>
      </c>
      <c r="L33" s="351">
        <v>916.1</v>
      </c>
      <c r="M33" s="351">
        <v>1293.8</v>
      </c>
      <c r="N33" s="351">
        <v>659.1</v>
      </c>
      <c r="O33" s="351">
        <v>659.1</v>
      </c>
      <c r="P33" s="351">
        <v>659.1</v>
      </c>
      <c r="Q33" s="351">
        <v>659.3</v>
      </c>
      <c r="R33" s="351">
        <v>1197</v>
      </c>
      <c r="S33" s="351">
        <v>901.6</v>
      </c>
      <c r="T33" s="351">
        <v>659.1</v>
      </c>
      <c r="U33" s="351">
        <v>659.1</v>
      </c>
    </row>
    <row r="34" ht="14.25" spans="1:21">
      <c r="A34" s="350">
        <v>15</v>
      </c>
      <c r="B34" s="351">
        <v>923.6</v>
      </c>
      <c r="C34" s="351">
        <v>1555.3</v>
      </c>
      <c r="D34" s="351">
        <v>1393</v>
      </c>
      <c r="E34" s="351">
        <v>1452.9</v>
      </c>
      <c r="F34" s="351">
        <v>2861.2</v>
      </c>
      <c r="G34" s="351">
        <v>4044.4</v>
      </c>
      <c r="H34" s="351">
        <v>4102.4</v>
      </c>
      <c r="I34" s="351">
        <v>1188.9</v>
      </c>
      <c r="J34" s="351">
        <v>674.9</v>
      </c>
      <c r="K34" s="351">
        <v>1277</v>
      </c>
      <c r="L34" s="351">
        <v>934.1</v>
      </c>
      <c r="M34" s="351">
        <v>1325.4</v>
      </c>
      <c r="N34" s="351">
        <v>674.9</v>
      </c>
      <c r="O34" s="351">
        <v>674.9</v>
      </c>
      <c r="P34" s="351">
        <v>674.9</v>
      </c>
      <c r="Q34" s="351">
        <v>674.7</v>
      </c>
      <c r="R34" s="351">
        <v>1221.5</v>
      </c>
      <c r="S34" s="351">
        <v>923.6</v>
      </c>
      <c r="T34" s="351">
        <v>674.9</v>
      </c>
      <c r="U34" s="351">
        <v>674.9</v>
      </c>
    </row>
    <row r="35" ht="14.25" spans="1:21">
      <c r="A35" s="350">
        <v>15.5</v>
      </c>
      <c r="B35" s="351">
        <v>945.5</v>
      </c>
      <c r="C35" s="351">
        <v>1598.6</v>
      </c>
      <c r="D35" s="351">
        <v>1424.2</v>
      </c>
      <c r="E35" s="351">
        <v>1488.9</v>
      </c>
      <c r="F35" s="351">
        <v>2920.7</v>
      </c>
      <c r="G35" s="351">
        <v>4141</v>
      </c>
      <c r="H35" s="351">
        <v>4194.8</v>
      </c>
      <c r="I35" s="351">
        <v>1218.6</v>
      </c>
      <c r="J35" s="351">
        <v>690.6</v>
      </c>
      <c r="K35" s="351">
        <v>1308.6</v>
      </c>
      <c r="L35" s="351">
        <v>958.1</v>
      </c>
      <c r="M35" s="351">
        <v>1357</v>
      </c>
      <c r="N35" s="351">
        <v>690.6</v>
      </c>
      <c r="O35" s="351">
        <v>690.6</v>
      </c>
      <c r="P35" s="351">
        <v>690.6</v>
      </c>
      <c r="Q35" s="351">
        <v>690.1</v>
      </c>
      <c r="R35" s="351">
        <v>1256.9</v>
      </c>
      <c r="S35" s="351">
        <v>945.5</v>
      </c>
      <c r="T35" s="351">
        <v>690.6</v>
      </c>
      <c r="U35" s="351">
        <v>690.6</v>
      </c>
    </row>
    <row r="36" ht="14.25" spans="1:21">
      <c r="A36" s="350">
        <v>16</v>
      </c>
      <c r="B36" s="351">
        <v>967.5</v>
      </c>
      <c r="C36" s="351">
        <v>1631.1</v>
      </c>
      <c r="D36" s="351">
        <v>1455.4</v>
      </c>
      <c r="E36" s="351">
        <v>1517.7</v>
      </c>
      <c r="F36" s="351">
        <v>2974.2</v>
      </c>
      <c r="G36" s="351">
        <v>4222.7</v>
      </c>
      <c r="H36" s="351">
        <v>4281.3</v>
      </c>
      <c r="I36" s="351">
        <v>1242</v>
      </c>
      <c r="J36" s="351">
        <v>706.4</v>
      </c>
      <c r="K36" s="351">
        <v>1333.9</v>
      </c>
      <c r="L36" s="351">
        <v>976.1</v>
      </c>
      <c r="M36" s="351">
        <v>1388.5</v>
      </c>
      <c r="N36" s="351">
        <v>706.4</v>
      </c>
      <c r="O36" s="351">
        <v>706.4</v>
      </c>
      <c r="P36" s="351">
        <v>706.4</v>
      </c>
      <c r="Q36" s="351">
        <v>705.4</v>
      </c>
      <c r="R36" s="351">
        <v>1281.4</v>
      </c>
      <c r="S36" s="351">
        <v>967.5</v>
      </c>
      <c r="T36" s="351">
        <v>706.4</v>
      </c>
      <c r="U36" s="351">
        <v>706.4</v>
      </c>
    </row>
    <row r="37" ht="14.25" spans="1:21">
      <c r="A37" s="350">
        <v>16.5</v>
      </c>
      <c r="B37" s="351">
        <v>989.4</v>
      </c>
      <c r="C37" s="351">
        <v>1674.4</v>
      </c>
      <c r="D37" s="351">
        <v>1486.6</v>
      </c>
      <c r="E37" s="351">
        <v>1553.8</v>
      </c>
      <c r="F37" s="351">
        <v>3033.8</v>
      </c>
      <c r="G37" s="351">
        <v>4319.2</v>
      </c>
      <c r="H37" s="351">
        <v>4373.8</v>
      </c>
      <c r="I37" s="351">
        <v>1271.7</v>
      </c>
      <c r="J37" s="351">
        <v>722.2</v>
      </c>
      <c r="K37" s="351">
        <v>1365.4</v>
      </c>
      <c r="L37" s="351">
        <v>1000</v>
      </c>
      <c r="M37" s="351">
        <v>1420.1</v>
      </c>
      <c r="N37" s="351">
        <v>722.2</v>
      </c>
      <c r="O37" s="351">
        <v>722.2</v>
      </c>
      <c r="P37" s="351">
        <v>722.2</v>
      </c>
      <c r="Q37" s="351">
        <v>720.8</v>
      </c>
      <c r="R37" s="351">
        <v>1316.8</v>
      </c>
      <c r="S37" s="351">
        <v>989.4</v>
      </c>
      <c r="T37" s="351">
        <v>722.2</v>
      </c>
      <c r="U37" s="351">
        <v>722.2</v>
      </c>
    </row>
    <row r="38" ht="14.25" spans="1:21">
      <c r="A38" s="350">
        <v>17</v>
      </c>
      <c r="B38" s="351">
        <v>1011.4</v>
      </c>
      <c r="C38" s="351">
        <v>1706.9</v>
      </c>
      <c r="D38" s="351">
        <v>1517.8</v>
      </c>
      <c r="E38" s="351">
        <v>1582.6</v>
      </c>
      <c r="F38" s="351">
        <v>3087.3</v>
      </c>
      <c r="G38" s="351">
        <v>4400.9</v>
      </c>
      <c r="H38" s="351">
        <v>4460.2</v>
      </c>
      <c r="I38" s="351">
        <v>1295</v>
      </c>
      <c r="J38" s="351">
        <v>738</v>
      </c>
      <c r="K38" s="351">
        <v>1390.7</v>
      </c>
      <c r="L38" s="351">
        <v>1018</v>
      </c>
      <c r="M38" s="351">
        <v>1451.7</v>
      </c>
      <c r="N38" s="351">
        <v>738</v>
      </c>
      <c r="O38" s="351">
        <v>738</v>
      </c>
      <c r="P38" s="351">
        <v>738</v>
      </c>
      <c r="Q38" s="351">
        <v>736.2</v>
      </c>
      <c r="R38" s="351">
        <v>1341.3</v>
      </c>
      <c r="S38" s="351">
        <v>1011.4</v>
      </c>
      <c r="T38" s="351">
        <v>738</v>
      </c>
      <c r="U38" s="351">
        <v>738</v>
      </c>
    </row>
    <row r="39" ht="14.25" spans="1:21">
      <c r="A39" s="350">
        <v>17.5</v>
      </c>
      <c r="B39" s="351">
        <v>1033.4</v>
      </c>
      <c r="C39" s="351">
        <v>1750.2</v>
      </c>
      <c r="D39" s="351">
        <v>1549</v>
      </c>
      <c r="E39" s="351">
        <v>1618.6</v>
      </c>
      <c r="F39" s="351">
        <v>3146.8</v>
      </c>
      <c r="G39" s="351">
        <v>4497.4</v>
      </c>
      <c r="H39" s="351">
        <v>4552.7</v>
      </c>
      <c r="I39" s="351">
        <v>1324.7</v>
      </c>
      <c r="J39" s="351">
        <v>753.8</v>
      </c>
      <c r="K39" s="351">
        <v>1422.3</v>
      </c>
      <c r="L39" s="351">
        <v>1042</v>
      </c>
      <c r="M39" s="351">
        <v>1483.2</v>
      </c>
      <c r="N39" s="351">
        <v>753.8</v>
      </c>
      <c r="O39" s="351">
        <v>753.8</v>
      </c>
      <c r="P39" s="351">
        <v>753.8</v>
      </c>
      <c r="Q39" s="351">
        <v>751.6</v>
      </c>
      <c r="R39" s="351">
        <v>1376.7</v>
      </c>
      <c r="S39" s="351">
        <v>1033.4</v>
      </c>
      <c r="T39" s="351">
        <v>753.8</v>
      </c>
      <c r="U39" s="351">
        <v>753.8</v>
      </c>
    </row>
    <row r="40" ht="14.25" spans="1:21">
      <c r="A40" s="350">
        <v>18</v>
      </c>
      <c r="B40" s="351">
        <v>1055.3</v>
      </c>
      <c r="C40" s="351">
        <v>1782.8</v>
      </c>
      <c r="D40" s="351">
        <v>1580.3</v>
      </c>
      <c r="E40" s="351">
        <v>1647.4</v>
      </c>
      <c r="F40" s="351">
        <v>3200.3</v>
      </c>
      <c r="G40" s="351">
        <v>4579.2</v>
      </c>
      <c r="H40" s="351">
        <v>4639.2</v>
      </c>
      <c r="I40" s="351">
        <v>1348.1</v>
      </c>
      <c r="J40" s="351">
        <v>769.6</v>
      </c>
      <c r="K40" s="351">
        <v>1447.6</v>
      </c>
      <c r="L40" s="351">
        <v>1060</v>
      </c>
      <c r="M40" s="351">
        <v>1514.8</v>
      </c>
      <c r="N40" s="351">
        <v>769.6</v>
      </c>
      <c r="O40" s="351">
        <v>769.6</v>
      </c>
      <c r="P40" s="351">
        <v>769.6</v>
      </c>
      <c r="Q40" s="351">
        <v>766.9</v>
      </c>
      <c r="R40" s="351">
        <v>1401.2</v>
      </c>
      <c r="S40" s="351">
        <v>1055.3</v>
      </c>
      <c r="T40" s="351">
        <v>769.6</v>
      </c>
      <c r="U40" s="351">
        <v>769.6</v>
      </c>
    </row>
    <row r="41" ht="14.25" spans="1:21">
      <c r="A41" s="350">
        <v>18.5</v>
      </c>
      <c r="B41" s="351">
        <v>1077.3</v>
      </c>
      <c r="C41" s="351">
        <v>1826.1</v>
      </c>
      <c r="D41" s="351">
        <v>1611.5</v>
      </c>
      <c r="E41" s="351">
        <v>1683.5</v>
      </c>
      <c r="F41" s="351">
        <v>3259.8</v>
      </c>
      <c r="G41" s="351">
        <v>4675.7</v>
      </c>
      <c r="H41" s="351">
        <v>4731.7</v>
      </c>
      <c r="I41" s="351">
        <v>1377.8</v>
      </c>
      <c r="J41" s="351">
        <v>785.4</v>
      </c>
      <c r="K41" s="351">
        <v>1479.2</v>
      </c>
      <c r="L41" s="351">
        <v>1084</v>
      </c>
      <c r="M41" s="351">
        <v>1546.4</v>
      </c>
      <c r="N41" s="351">
        <v>785.4</v>
      </c>
      <c r="O41" s="351">
        <v>785.4</v>
      </c>
      <c r="P41" s="351">
        <v>785.4</v>
      </c>
      <c r="Q41" s="351">
        <v>782.3</v>
      </c>
      <c r="R41" s="351">
        <v>1436.6</v>
      </c>
      <c r="S41" s="351">
        <v>1077.3</v>
      </c>
      <c r="T41" s="351">
        <v>785.4</v>
      </c>
      <c r="U41" s="351">
        <v>785.4</v>
      </c>
    </row>
    <row r="42" ht="14.25" spans="1:21">
      <c r="A42" s="350">
        <v>19</v>
      </c>
      <c r="B42" s="351">
        <v>1099.2</v>
      </c>
      <c r="C42" s="351">
        <v>1858.6</v>
      </c>
      <c r="D42" s="351">
        <v>1642.7</v>
      </c>
      <c r="E42" s="351">
        <v>1712.3</v>
      </c>
      <c r="F42" s="351">
        <v>3313.3</v>
      </c>
      <c r="G42" s="351">
        <v>4757.4</v>
      </c>
      <c r="H42" s="351">
        <v>4818.1</v>
      </c>
      <c r="I42" s="351">
        <v>1401.2</v>
      </c>
      <c r="J42" s="351">
        <v>801.2</v>
      </c>
      <c r="K42" s="351">
        <v>1504.4</v>
      </c>
      <c r="L42" s="351">
        <v>1101.9</v>
      </c>
      <c r="M42" s="351">
        <v>1577.9</v>
      </c>
      <c r="N42" s="351">
        <v>801.2</v>
      </c>
      <c r="O42" s="351">
        <v>801.2</v>
      </c>
      <c r="P42" s="351">
        <v>801.2</v>
      </c>
      <c r="Q42" s="351">
        <v>797.7</v>
      </c>
      <c r="R42" s="351">
        <v>1461.1</v>
      </c>
      <c r="S42" s="351">
        <v>1099.2</v>
      </c>
      <c r="T42" s="351">
        <v>801.2</v>
      </c>
      <c r="U42" s="351">
        <v>801.2</v>
      </c>
    </row>
    <row r="43" ht="14.25" spans="1:21">
      <c r="A43" s="350">
        <v>19.5</v>
      </c>
      <c r="B43" s="351">
        <v>1121.2</v>
      </c>
      <c r="C43" s="351">
        <v>1901.9</v>
      </c>
      <c r="D43" s="351">
        <v>1673.9</v>
      </c>
      <c r="E43" s="351">
        <v>1748.3</v>
      </c>
      <c r="F43" s="351">
        <v>3372.8</v>
      </c>
      <c r="G43" s="351">
        <v>4853.9</v>
      </c>
      <c r="H43" s="351">
        <v>4910.6</v>
      </c>
      <c r="I43" s="351">
        <v>1430.9</v>
      </c>
      <c r="J43" s="351">
        <v>817</v>
      </c>
      <c r="K43" s="351">
        <v>1536</v>
      </c>
      <c r="L43" s="351">
        <v>1125.9</v>
      </c>
      <c r="M43" s="351">
        <v>1609.5</v>
      </c>
      <c r="N43" s="351">
        <v>817</v>
      </c>
      <c r="O43" s="351">
        <v>817</v>
      </c>
      <c r="P43" s="351">
        <v>817</v>
      </c>
      <c r="Q43" s="351">
        <v>813</v>
      </c>
      <c r="R43" s="351">
        <v>1496.5</v>
      </c>
      <c r="S43" s="351">
        <v>1121.2</v>
      </c>
      <c r="T43" s="351">
        <v>817</v>
      </c>
      <c r="U43" s="351">
        <v>817</v>
      </c>
    </row>
    <row r="44" ht="14.25" spans="1:21">
      <c r="A44" s="350">
        <v>20</v>
      </c>
      <c r="B44" s="351">
        <v>1143.2</v>
      </c>
      <c r="C44" s="351">
        <v>1934.4</v>
      </c>
      <c r="D44" s="351">
        <v>1705.1</v>
      </c>
      <c r="E44" s="351">
        <v>1777.1</v>
      </c>
      <c r="F44" s="351">
        <v>3426.3</v>
      </c>
      <c r="G44" s="351">
        <v>4935.7</v>
      </c>
      <c r="H44" s="351">
        <v>4997.1</v>
      </c>
      <c r="I44" s="351">
        <v>1454.2</v>
      </c>
      <c r="J44" s="351">
        <v>832.8</v>
      </c>
      <c r="K44" s="351">
        <v>1561.3</v>
      </c>
      <c r="L44" s="351">
        <v>1143.9</v>
      </c>
      <c r="M44" s="351">
        <v>1641.1</v>
      </c>
      <c r="N44" s="351">
        <v>832.8</v>
      </c>
      <c r="O44" s="351">
        <v>832.8</v>
      </c>
      <c r="P44" s="351">
        <v>832.8</v>
      </c>
      <c r="Q44" s="351">
        <v>828.4</v>
      </c>
      <c r="R44" s="351">
        <v>1521</v>
      </c>
      <c r="S44" s="351">
        <v>1143.2</v>
      </c>
      <c r="T44" s="351">
        <v>832.8</v>
      </c>
      <c r="U44" s="351">
        <v>832.8</v>
      </c>
    </row>
    <row r="45" ht="14.25" spans="1:21">
      <c r="A45" s="350">
        <v>20.5</v>
      </c>
      <c r="B45" s="351">
        <v>1165.1</v>
      </c>
      <c r="C45" s="351">
        <v>1977.7</v>
      </c>
      <c r="D45" s="351">
        <v>1736.3</v>
      </c>
      <c r="E45" s="351">
        <v>1813.2</v>
      </c>
      <c r="F45" s="351">
        <v>3485.8</v>
      </c>
      <c r="G45" s="351">
        <v>5032.2</v>
      </c>
      <c r="H45" s="351">
        <v>5089.5</v>
      </c>
      <c r="I45" s="351">
        <v>1483.9</v>
      </c>
      <c r="J45" s="351">
        <v>848.6</v>
      </c>
      <c r="K45" s="351">
        <v>1592.9</v>
      </c>
      <c r="L45" s="351">
        <v>1167.9</v>
      </c>
      <c r="M45" s="351">
        <v>1672.6</v>
      </c>
      <c r="N45" s="351">
        <v>848.6</v>
      </c>
      <c r="O45" s="351">
        <v>848.6</v>
      </c>
      <c r="P45" s="351">
        <v>848.6</v>
      </c>
      <c r="Q45" s="351">
        <v>843.8</v>
      </c>
      <c r="R45" s="351">
        <v>1556.4</v>
      </c>
      <c r="S45" s="351">
        <v>1165.1</v>
      </c>
      <c r="T45" s="351">
        <v>848.6</v>
      </c>
      <c r="U45" s="351">
        <v>848.6</v>
      </c>
    </row>
    <row r="46" ht="14.25" spans="1:21">
      <c r="A46" s="350">
        <v>21</v>
      </c>
      <c r="B46" s="351">
        <v>1188.1</v>
      </c>
      <c r="C46" s="351">
        <v>2000.7</v>
      </c>
      <c r="D46" s="351">
        <v>1759.3</v>
      </c>
      <c r="E46" s="351">
        <v>1836.2</v>
      </c>
      <c r="F46" s="351">
        <v>3508.8</v>
      </c>
      <c r="G46" s="351">
        <v>5055.2</v>
      </c>
      <c r="H46" s="351">
        <v>5112.5</v>
      </c>
      <c r="I46" s="351">
        <v>1506.9</v>
      </c>
      <c r="J46" s="351">
        <v>871.6</v>
      </c>
      <c r="K46" s="351">
        <v>1615.9</v>
      </c>
      <c r="L46" s="351">
        <v>1190.9</v>
      </c>
      <c r="M46" s="351">
        <v>1695.6</v>
      </c>
      <c r="N46" s="351">
        <v>871.6</v>
      </c>
      <c r="O46" s="351">
        <v>871.6</v>
      </c>
      <c r="P46" s="351">
        <v>871.6</v>
      </c>
      <c r="Q46" s="351">
        <v>866.8</v>
      </c>
      <c r="R46" s="351">
        <v>1579.4</v>
      </c>
      <c r="S46" s="351">
        <v>1188.1</v>
      </c>
      <c r="T46" s="351">
        <v>871.6</v>
      </c>
      <c r="U46" s="351">
        <v>871.6</v>
      </c>
    </row>
    <row r="47" ht="14.25" spans="1:21">
      <c r="A47" s="350">
        <v>21.5</v>
      </c>
      <c r="B47" s="351">
        <v>1211.1</v>
      </c>
      <c r="C47" s="351">
        <v>2034.5</v>
      </c>
      <c r="D47" s="351">
        <v>1782.3</v>
      </c>
      <c r="E47" s="351">
        <v>1866.4</v>
      </c>
      <c r="F47" s="351">
        <v>3537.8</v>
      </c>
      <c r="G47" s="351">
        <v>5093</v>
      </c>
      <c r="H47" s="351">
        <v>5141.5</v>
      </c>
      <c r="I47" s="351">
        <v>1536.2</v>
      </c>
      <c r="J47" s="351">
        <v>894.6</v>
      </c>
      <c r="K47" s="351">
        <v>1645.2</v>
      </c>
      <c r="L47" s="351">
        <v>1219.9</v>
      </c>
      <c r="M47" s="351">
        <v>1718.6</v>
      </c>
      <c r="N47" s="351">
        <v>894.6</v>
      </c>
      <c r="O47" s="351">
        <v>894.6</v>
      </c>
      <c r="P47" s="351">
        <v>894.6</v>
      </c>
      <c r="Q47" s="351">
        <v>889.8</v>
      </c>
      <c r="R47" s="351">
        <v>1613.2</v>
      </c>
      <c r="S47" s="351">
        <v>1211.1</v>
      </c>
      <c r="T47" s="351">
        <v>894.6</v>
      </c>
      <c r="U47" s="351">
        <v>894.6</v>
      </c>
    </row>
    <row r="48" ht="14.25" spans="1:21">
      <c r="A48" s="350">
        <v>22</v>
      </c>
      <c r="B48" s="351">
        <v>1234.1</v>
      </c>
      <c r="C48" s="351">
        <v>2057.5</v>
      </c>
      <c r="D48" s="351">
        <v>1805.3</v>
      </c>
      <c r="E48" s="351">
        <v>1889.4</v>
      </c>
      <c r="F48" s="351">
        <v>3560.8</v>
      </c>
      <c r="G48" s="351">
        <v>5116</v>
      </c>
      <c r="H48" s="351">
        <v>5164.5</v>
      </c>
      <c r="I48" s="351">
        <v>1559.2</v>
      </c>
      <c r="J48" s="351">
        <v>917.6</v>
      </c>
      <c r="K48" s="351">
        <v>1668.2</v>
      </c>
      <c r="L48" s="351">
        <v>1242.9</v>
      </c>
      <c r="M48" s="351">
        <v>1741.6</v>
      </c>
      <c r="N48" s="351">
        <v>917.6</v>
      </c>
      <c r="O48" s="351">
        <v>917.6</v>
      </c>
      <c r="P48" s="351">
        <v>917.6</v>
      </c>
      <c r="Q48" s="351">
        <v>912.8</v>
      </c>
      <c r="R48" s="351">
        <v>1636.2</v>
      </c>
      <c r="S48" s="351">
        <v>1234.1</v>
      </c>
      <c r="T48" s="351">
        <v>917.6</v>
      </c>
      <c r="U48" s="351">
        <v>917.6</v>
      </c>
    </row>
    <row r="49" ht="14.25" spans="1:21">
      <c r="A49" s="350">
        <v>22.5</v>
      </c>
      <c r="B49" s="351">
        <v>1257.1</v>
      </c>
      <c r="C49" s="351">
        <v>2091.3</v>
      </c>
      <c r="D49" s="351">
        <v>1828.3</v>
      </c>
      <c r="E49" s="351">
        <v>1919.6</v>
      </c>
      <c r="F49" s="351">
        <v>3589.8</v>
      </c>
      <c r="G49" s="351">
        <v>5153.8</v>
      </c>
      <c r="H49" s="351">
        <v>5193.5</v>
      </c>
      <c r="I49" s="351">
        <v>1588.5</v>
      </c>
      <c r="J49" s="351">
        <v>940.6</v>
      </c>
      <c r="K49" s="351">
        <v>1697.5</v>
      </c>
      <c r="L49" s="351">
        <v>1271.9</v>
      </c>
      <c r="M49" s="351">
        <v>1764.6</v>
      </c>
      <c r="N49" s="351">
        <v>940.6</v>
      </c>
      <c r="O49" s="351">
        <v>940.6</v>
      </c>
      <c r="P49" s="351">
        <v>940.6</v>
      </c>
      <c r="Q49" s="351">
        <v>935.8</v>
      </c>
      <c r="R49" s="351">
        <v>1670</v>
      </c>
      <c r="S49" s="351">
        <v>1257.1</v>
      </c>
      <c r="T49" s="351">
        <v>940.6</v>
      </c>
      <c r="U49" s="351">
        <v>940.6</v>
      </c>
    </row>
    <row r="50" ht="37" customHeight="1" spans="1:21">
      <c r="A50" s="352" t="s">
        <v>1454</v>
      </c>
      <c r="B50" s="348" t="s">
        <v>1916</v>
      </c>
      <c r="C50" s="348" t="s">
        <v>1917</v>
      </c>
      <c r="D50" s="348" t="s">
        <v>1918</v>
      </c>
      <c r="E50" s="348" t="s">
        <v>1919</v>
      </c>
      <c r="F50" s="348" t="s">
        <v>1920</v>
      </c>
      <c r="G50" s="348" t="s">
        <v>1936</v>
      </c>
      <c r="H50" s="348" t="s">
        <v>1922</v>
      </c>
      <c r="I50" s="348" t="s">
        <v>1923</v>
      </c>
      <c r="J50" s="348" t="s">
        <v>1924</v>
      </c>
      <c r="K50" s="348" t="s">
        <v>1925</v>
      </c>
      <c r="L50" s="348" t="s">
        <v>1926</v>
      </c>
      <c r="M50" s="348" t="s">
        <v>1927</v>
      </c>
      <c r="N50" s="348" t="s">
        <v>1928</v>
      </c>
      <c r="O50" s="348" t="s">
        <v>1929</v>
      </c>
      <c r="P50" s="348" t="s">
        <v>1930</v>
      </c>
      <c r="Q50" s="348" t="s">
        <v>1937</v>
      </c>
      <c r="R50" s="348" t="s">
        <v>1938</v>
      </c>
      <c r="S50" s="348" t="s">
        <v>1933</v>
      </c>
      <c r="T50" s="348" t="s">
        <v>1934</v>
      </c>
      <c r="U50" s="348" t="s">
        <v>1935</v>
      </c>
    </row>
    <row r="51" ht="14.25" spans="1:21">
      <c r="A51" s="350" t="s">
        <v>1939</v>
      </c>
      <c r="B51" s="351">
        <v>53.8</v>
      </c>
      <c r="C51" s="351">
        <v>94.8</v>
      </c>
      <c r="D51" s="351">
        <v>84</v>
      </c>
      <c r="E51" s="351">
        <v>85</v>
      </c>
      <c r="F51" s="351">
        <v>156.6</v>
      </c>
      <c r="G51" s="351">
        <v>247.2</v>
      </c>
      <c r="H51" s="351">
        <v>247.1</v>
      </c>
      <c r="I51" s="351">
        <v>64.7</v>
      </c>
      <c r="J51" s="351">
        <v>38.5</v>
      </c>
      <c r="K51" s="351">
        <v>69.3</v>
      </c>
      <c r="L51" s="351">
        <v>59.3</v>
      </c>
      <c r="M51" s="351">
        <v>79.3</v>
      </c>
      <c r="N51" s="351">
        <v>38.5</v>
      </c>
      <c r="O51" s="351">
        <v>38.5</v>
      </c>
      <c r="P51" s="351">
        <v>38.5</v>
      </c>
      <c r="Q51" s="351">
        <v>38.5</v>
      </c>
      <c r="R51" s="351">
        <v>72.3</v>
      </c>
      <c r="S51" s="351">
        <v>50.9</v>
      </c>
      <c r="T51" s="351">
        <v>38.5</v>
      </c>
      <c r="U51" s="351">
        <v>38.5</v>
      </c>
    </row>
    <row r="52" ht="14.25" spans="1:21">
      <c r="A52" s="350" t="s">
        <v>1477</v>
      </c>
      <c r="B52" s="351">
        <v>48.6</v>
      </c>
      <c r="C52" s="351">
        <v>87.8</v>
      </c>
      <c r="D52" s="351">
        <v>77</v>
      </c>
      <c r="E52" s="351">
        <v>75.6</v>
      </c>
      <c r="F52" s="351">
        <v>139.2</v>
      </c>
      <c r="G52" s="351">
        <v>219.9</v>
      </c>
      <c r="H52" s="351">
        <v>218.7</v>
      </c>
      <c r="I52" s="351">
        <v>61.5</v>
      </c>
      <c r="J52" s="351">
        <v>33.7</v>
      </c>
      <c r="K52" s="351">
        <v>62.2</v>
      </c>
      <c r="L52" s="351">
        <v>54.5</v>
      </c>
      <c r="M52" s="351">
        <v>70.1</v>
      </c>
      <c r="N52" s="351">
        <v>33.7</v>
      </c>
      <c r="O52" s="351">
        <v>33.7</v>
      </c>
      <c r="P52" s="351">
        <v>33.7</v>
      </c>
      <c r="Q52" s="351">
        <v>33.7</v>
      </c>
      <c r="R52" s="351">
        <v>69.8</v>
      </c>
      <c r="S52" s="351">
        <v>48.6</v>
      </c>
      <c r="T52" s="351">
        <v>33.7</v>
      </c>
      <c r="U52" s="351">
        <v>33.7</v>
      </c>
    </row>
    <row r="53" ht="14.25" spans="1:21">
      <c r="A53" s="350" t="s">
        <v>1478</v>
      </c>
      <c r="B53" s="351">
        <v>46.9</v>
      </c>
      <c r="C53" s="351">
        <v>84.3</v>
      </c>
      <c r="D53" s="351">
        <v>73.5</v>
      </c>
      <c r="E53" s="351">
        <v>72.2</v>
      </c>
      <c r="F53" s="351">
        <v>138.1</v>
      </c>
      <c r="G53" s="351">
        <v>207.2</v>
      </c>
      <c r="H53" s="351">
        <v>209.4</v>
      </c>
      <c r="I53" s="351">
        <v>59.1</v>
      </c>
      <c r="J53" s="351">
        <v>33.2</v>
      </c>
      <c r="K53" s="351">
        <v>60.1</v>
      </c>
      <c r="L53" s="351">
        <v>53</v>
      </c>
      <c r="M53" s="351">
        <v>68.3</v>
      </c>
      <c r="N53" s="351">
        <v>33.2</v>
      </c>
      <c r="O53" s="351">
        <v>33.2</v>
      </c>
      <c r="P53" s="351">
        <v>33.2</v>
      </c>
      <c r="Q53" s="351">
        <v>33.3</v>
      </c>
      <c r="R53" s="351">
        <v>67.2</v>
      </c>
      <c r="S53" s="351">
        <v>46.9</v>
      </c>
      <c r="T53" s="351">
        <v>33.2</v>
      </c>
      <c r="U53" s="351">
        <v>33.2</v>
      </c>
    </row>
    <row r="54" ht="14.25" spans="1:21">
      <c r="A54" s="350" t="s">
        <v>1423</v>
      </c>
      <c r="B54" s="351">
        <v>45.1</v>
      </c>
      <c r="C54" s="351">
        <v>80.9</v>
      </c>
      <c r="D54" s="351">
        <v>70.1</v>
      </c>
      <c r="E54" s="351">
        <v>69</v>
      </c>
      <c r="F54" s="351">
        <v>136.9</v>
      </c>
      <c r="G54" s="351">
        <v>194.4</v>
      </c>
      <c r="H54" s="351">
        <v>200.7</v>
      </c>
      <c r="I54" s="351">
        <v>57.4</v>
      </c>
      <c r="J54" s="351">
        <v>32.8</v>
      </c>
      <c r="K54" s="351">
        <v>58.3</v>
      </c>
      <c r="L54" s="351">
        <v>51.5</v>
      </c>
      <c r="M54" s="351">
        <v>66</v>
      </c>
      <c r="N54" s="351">
        <v>32.8</v>
      </c>
      <c r="O54" s="351">
        <v>32.8</v>
      </c>
      <c r="P54" s="351">
        <v>32.8</v>
      </c>
      <c r="Q54" s="351">
        <v>32.8</v>
      </c>
      <c r="R54" s="351">
        <v>64.2</v>
      </c>
      <c r="S54" s="351">
        <v>45.1</v>
      </c>
      <c r="T54" s="351">
        <v>32.8</v>
      </c>
      <c r="U54" s="351">
        <v>32.8</v>
      </c>
    </row>
    <row r="55" ht="14.25" spans="1:21">
      <c r="A55" s="350" t="s">
        <v>1424</v>
      </c>
      <c r="B55" s="351">
        <v>45.1</v>
      </c>
      <c r="C55" s="351">
        <v>80.9</v>
      </c>
      <c r="D55" s="351">
        <v>70.1</v>
      </c>
      <c r="E55" s="351">
        <v>69</v>
      </c>
      <c r="F55" s="351">
        <v>136.9</v>
      </c>
      <c r="G55" s="351">
        <v>194.4</v>
      </c>
      <c r="H55" s="351">
        <v>200.7</v>
      </c>
      <c r="I55" s="351">
        <v>57.4</v>
      </c>
      <c r="J55" s="351">
        <v>32.8</v>
      </c>
      <c r="K55" s="351">
        <v>58.3</v>
      </c>
      <c r="L55" s="351">
        <v>51.5</v>
      </c>
      <c r="M55" s="351">
        <v>66</v>
      </c>
      <c r="N55" s="351">
        <v>32.8</v>
      </c>
      <c r="O55" s="351">
        <v>32.8</v>
      </c>
      <c r="P55" s="351">
        <v>32.8</v>
      </c>
      <c r="Q55" s="351">
        <v>32.8</v>
      </c>
      <c r="R55" s="351">
        <v>64.2</v>
      </c>
      <c r="S55" s="351">
        <v>45.1</v>
      </c>
      <c r="T55" s="351">
        <v>32.8</v>
      </c>
      <c r="U55" s="351">
        <v>32.8</v>
      </c>
    </row>
    <row r="56" ht="14.25" spans="1:21">
      <c r="A56" s="350" t="s">
        <v>1425</v>
      </c>
      <c r="B56" s="351">
        <v>44.4</v>
      </c>
      <c r="C56" s="351">
        <v>80.1</v>
      </c>
      <c r="D56" s="351">
        <v>69.3</v>
      </c>
      <c r="E56" s="351">
        <v>68.3</v>
      </c>
      <c r="F56" s="351">
        <v>135.6</v>
      </c>
      <c r="G56" s="351">
        <v>192.5</v>
      </c>
      <c r="H56" s="351">
        <v>198.8</v>
      </c>
      <c r="I56" s="351">
        <v>55.3</v>
      </c>
      <c r="J56" s="351">
        <v>32.2</v>
      </c>
      <c r="K56" s="351">
        <v>57.7</v>
      </c>
      <c r="L56" s="351">
        <v>51</v>
      </c>
      <c r="M56" s="351">
        <v>65.2</v>
      </c>
      <c r="N56" s="351">
        <v>32.2</v>
      </c>
      <c r="O56" s="351">
        <v>32.2</v>
      </c>
      <c r="P56" s="351">
        <v>32.2</v>
      </c>
      <c r="Q56" s="351">
        <v>32.2</v>
      </c>
      <c r="R56" s="351">
        <v>63.6</v>
      </c>
      <c r="S56" s="351">
        <v>44.4</v>
      </c>
      <c r="T56" s="351">
        <v>32.2</v>
      </c>
      <c r="U56" s="351">
        <v>32.2</v>
      </c>
    </row>
    <row r="57" ht="14.25" spans="1:21">
      <c r="A57" s="350" t="s">
        <v>1479</v>
      </c>
      <c r="B57" s="351">
        <v>44.4</v>
      </c>
      <c r="C57" s="351">
        <v>80.1</v>
      </c>
      <c r="D57" s="351">
        <v>69.3</v>
      </c>
      <c r="E57" s="351">
        <v>68.3</v>
      </c>
      <c r="F57" s="351">
        <v>135.6</v>
      </c>
      <c r="G57" s="351">
        <v>192.5</v>
      </c>
      <c r="H57" s="351">
        <v>198.8</v>
      </c>
      <c r="I57" s="351">
        <v>54.4</v>
      </c>
      <c r="J57" s="351">
        <v>32.2</v>
      </c>
      <c r="K57" s="351">
        <v>57.7</v>
      </c>
      <c r="L57" s="351">
        <v>51</v>
      </c>
      <c r="M57" s="351">
        <v>65.2</v>
      </c>
      <c r="N57" s="351">
        <v>32.2</v>
      </c>
      <c r="O57" s="351">
        <v>32.2</v>
      </c>
      <c r="P57" s="351">
        <v>32.2</v>
      </c>
      <c r="Q57" s="351">
        <v>32.2</v>
      </c>
      <c r="R57" s="351">
        <v>63.6</v>
      </c>
      <c r="S57" s="351">
        <v>44.4</v>
      </c>
      <c r="T57" s="351">
        <v>32.2</v>
      </c>
      <c r="U57" s="351">
        <v>32.2</v>
      </c>
    </row>
  </sheetData>
  <mergeCells count="3">
    <mergeCell ref="A1:U1"/>
    <mergeCell ref="A2:U2"/>
    <mergeCell ref="A3:U3"/>
  </mergeCells>
  <hyperlinks>
    <hyperlink ref="V1" location="目录!A1" display="目录"/>
    <hyperlink ref="V2" location="F3分区表!A1" display="分区"/>
  </hyperlinks>
  <pageMargins left="0.7" right="0.7" top="0.75" bottom="0.75" header="0.3" footer="0.3"/>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4"/>
  <sheetViews>
    <sheetView workbookViewId="0">
      <selection activeCell="H1" sqref="H1"/>
    </sheetView>
  </sheetViews>
  <sheetFormatPr defaultColWidth="9" defaultRowHeight="13.5" outlineLevelCol="7"/>
  <cols>
    <col min="1" max="7" width="15.6333333333333" style="307" customWidth="1"/>
    <col min="8" max="16384" width="9" style="308"/>
  </cols>
  <sheetData>
    <row r="1" ht="25.5" spans="1:8">
      <c r="A1" s="309" t="s">
        <v>1940</v>
      </c>
      <c r="B1" s="309"/>
      <c r="C1" s="309"/>
      <c r="D1" s="309"/>
      <c r="E1" s="309"/>
      <c r="F1" s="309"/>
      <c r="G1" s="309"/>
      <c r="H1" s="310" t="s">
        <v>60</v>
      </c>
    </row>
    <row r="2" ht="27" customHeight="1" spans="1:8">
      <c r="A2" s="311" t="s">
        <v>1611</v>
      </c>
      <c r="B2" s="312"/>
      <c r="C2" s="312"/>
      <c r="D2" s="312"/>
      <c r="E2" s="312"/>
      <c r="F2" s="312"/>
      <c r="G2" s="313"/>
      <c r="H2" s="310" t="s">
        <v>1941</v>
      </c>
    </row>
    <row r="3" spans="1:7">
      <c r="A3" s="314" t="s">
        <v>1613</v>
      </c>
      <c r="B3" s="314" t="s">
        <v>1614</v>
      </c>
      <c r="C3" s="314" t="s">
        <v>730</v>
      </c>
      <c r="D3" s="315"/>
      <c r="E3" s="314" t="s">
        <v>1613</v>
      </c>
      <c r="F3" s="314" t="s">
        <v>1614</v>
      </c>
      <c r="G3" s="314" t="s">
        <v>730</v>
      </c>
    </row>
    <row r="4" ht="14.25" spans="1:7">
      <c r="A4" s="316" t="s">
        <v>1455</v>
      </c>
      <c r="B4" s="316"/>
      <c r="C4" s="316"/>
      <c r="D4" s="315"/>
      <c r="E4" s="316" t="s">
        <v>1461</v>
      </c>
      <c r="F4" s="316"/>
      <c r="G4" s="316"/>
    </row>
    <row r="5" spans="1:7">
      <c r="A5" s="317" t="s">
        <v>733</v>
      </c>
      <c r="B5" s="318" t="s">
        <v>670</v>
      </c>
      <c r="C5" s="319" t="s">
        <v>734</v>
      </c>
      <c r="D5" s="315"/>
      <c r="E5" s="317" t="s">
        <v>1617</v>
      </c>
      <c r="F5" s="318" t="s">
        <v>429</v>
      </c>
      <c r="G5" s="319" t="s">
        <v>956</v>
      </c>
    </row>
    <row r="6" ht="14.25" spans="1:7">
      <c r="A6" s="316" t="s">
        <v>1456</v>
      </c>
      <c r="B6" s="316"/>
      <c r="C6" s="316"/>
      <c r="D6" s="315"/>
      <c r="E6" s="317" t="s">
        <v>1619</v>
      </c>
      <c r="F6" s="318" t="s">
        <v>427</v>
      </c>
      <c r="G6" s="319" t="s">
        <v>954</v>
      </c>
    </row>
    <row r="7" spans="1:7">
      <c r="A7" s="317" t="s">
        <v>1620</v>
      </c>
      <c r="B7" s="318" t="s">
        <v>586</v>
      </c>
      <c r="C7" s="319" t="s">
        <v>751</v>
      </c>
      <c r="D7" s="315"/>
      <c r="E7" s="317" t="s">
        <v>1621</v>
      </c>
      <c r="F7" s="318" t="s">
        <v>428</v>
      </c>
      <c r="G7" s="319" t="s">
        <v>1056</v>
      </c>
    </row>
    <row r="8" ht="14.25" spans="1:7">
      <c r="A8" s="316" t="s">
        <v>1457</v>
      </c>
      <c r="B8" s="316"/>
      <c r="C8" s="316"/>
      <c r="D8" s="315"/>
      <c r="E8" s="317" t="s">
        <v>1623</v>
      </c>
      <c r="F8" s="318" t="s">
        <v>569</v>
      </c>
      <c r="G8" s="319" t="s">
        <v>1157</v>
      </c>
    </row>
    <row r="9" spans="1:7">
      <c r="A9" s="317" t="s">
        <v>1624</v>
      </c>
      <c r="B9" s="318" t="s">
        <v>1625</v>
      </c>
      <c r="C9" s="319" t="s">
        <v>770</v>
      </c>
      <c r="D9" s="315"/>
      <c r="E9" s="317" t="s">
        <v>1626</v>
      </c>
      <c r="F9" s="318" t="s">
        <v>1627</v>
      </c>
      <c r="G9" s="319" t="s">
        <v>997</v>
      </c>
    </row>
    <row r="10" spans="1:7">
      <c r="A10" s="317" t="s">
        <v>1628</v>
      </c>
      <c r="B10" s="318" t="s">
        <v>509</v>
      </c>
      <c r="C10" s="319" t="s">
        <v>1281</v>
      </c>
      <c r="D10" s="315"/>
      <c r="E10" s="317" t="s">
        <v>1629</v>
      </c>
      <c r="F10" s="318" t="s">
        <v>433</v>
      </c>
      <c r="G10" s="319" t="s">
        <v>958</v>
      </c>
    </row>
    <row r="11" spans="1:7">
      <c r="A11" s="317" t="s">
        <v>1630</v>
      </c>
      <c r="B11" s="318" t="s">
        <v>585</v>
      </c>
      <c r="C11" s="319" t="s">
        <v>772</v>
      </c>
      <c r="D11" s="315"/>
      <c r="E11" s="317" t="s">
        <v>1631</v>
      </c>
      <c r="F11" s="318" t="s">
        <v>443</v>
      </c>
      <c r="G11" s="319" t="s">
        <v>960</v>
      </c>
    </row>
    <row r="12" ht="14.25" spans="1:7">
      <c r="A12" s="316" t="s">
        <v>1458</v>
      </c>
      <c r="B12" s="316"/>
      <c r="C12" s="316"/>
      <c r="D12" s="315"/>
      <c r="E12" s="317" t="s">
        <v>1633</v>
      </c>
      <c r="F12" s="318" t="s">
        <v>446</v>
      </c>
      <c r="G12" s="319" t="s">
        <v>1059</v>
      </c>
    </row>
    <row r="13" spans="1:7">
      <c r="A13" s="317" t="s">
        <v>1634</v>
      </c>
      <c r="B13" s="318" t="s">
        <v>606</v>
      </c>
      <c r="C13" s="319" t="s">
        <v>906</v>
      </c>
      <c r="D13" s="315"/>
      <c r="E13" s="320" t="s">
        <v>1635</v>
      </c>
      <c r="F13" s="321" t="s">
        <v>1636</v>
      </c>
      <c r="G13" s="322" t="s">
        <v>783</v>
      </c>
    </row>
    <row r="14" spans="1:7">
      <c r="A14" s="317" t="s">
        <v>1637</v>
      </c>
      <c r="B14" s="318" t="s">
        <v>622</v>
      </c>
      <c r="C14" s="319" t="s">
        <v>915</v>
      </c>
      <c r="D14" s="315"/>
      <c r="E14" s="317" t="s">
        <v>1638</v>
      </c>
      <c r="F14" s="318" t="s">
        <v>1639</v>
      </c>
      <c r="G14" s="319" t="s">
        <v>963</v>
      </c>
    </row>
    <row r="15" spans="1:7">
      <c r="A15" s="317" t="s">
        <v>1640</v>
      </c>
      <c r="B15" s="318" t="s">
        <v>616</v>
      </c>
      <c r="C15" s="319" t="s">
        <v>981</v>
      </c>
      <c r="D15" s="315"/>
      <c r="E15" s="317" t="s">
        <v>1641</v>
      </c>
      <c r="F15" s="318" t="s">
        <v>451</v>
      </c>
      <c r="G15" s="319" t="s">
        <v>1062</v>
      </c>
    </row>
    <row r="16" spans="1:7">
      <c r="A16" s="317" t="s">
        <v>1642</v>
      </c>
      <c r="B16" s="318" t="s">
        <v>628</v>
      </c>
      <c r="C16" s="319" t="s">
        <v>918</v>
      </c>
      <c r="D16" s="315"/>
      <c r="E16" s="317" t="s">
        <v>1643</v>
      </c>
      <c r="F16" s="318" t="s">
        <v>453</v>
      </c>
      <c r="G16" s="319" t="s">
        <v>1168</v>
      </c>
    </row>
    <row r="17" spans="1:7">
      <c r="A17" s="317" t="s">
        <v>1644</v>
      </c>
      <c r="B17" s="318" t="s">
        <v>615</v>
      </c>
      <c r="C17" s="319" t="s">
        <v>930</v>
      </c>
      <c r="D17" s="315"/>
      <c r="E17" s="320" t="s">
        <v>1645</v>
      </c>
      <c r="F17" s="321" t="s">
        <v>1646</v>
      </c>
      <c r="G17" s="322" t="s">
        <v>1065</v>
      </c>
    </row>
    <row r="18" spans="1:7">
      <c r="A18" s="317" t="s">
        <v>1647</v>
      </c>
      <c r="B18" s="318" t="s">
        <v>603</v>
      </c>
      <c r="C18" s="319" t="s">
        <v>904</v>
      </c>
      <c r="D18" s="315"/>
      <c r="E18" s="317" t="s">
        <v>1648</v>
      </c>
      <c r="F18" s="318" t="s">
        <v>487</v>
      </c>
      <c r="G18" s="319" t="s">
        <v>1092</v>
      </c>
    </row>
    <row r="19" spans="1:7">
      <c r="A19" s="317" t="s">
        <v>1649</v>
      </c>
      <c r="B19" s="318" t="s">
        <v>463</v>
      </c>
      <c r="C19" s="319" t="s">
        <v>944</v>
      </c>
      <c r="D19" s="315"/>
      <c r="E19" s="317" t="s">
        <v>1650</v>
      </c>
      <c r="F19" s="318" t="s">
        <v>502</v>
      </c>
      <c r="G19" s="319" t="s">
        <v>1106</v>
      </c>
    </row>
    <row r="20" spans="1:7">
      <c r="A20" s="317" t="s">
        <v>1651</v>
      </c>
      <c r="B20" s="318" t="s">
        <v>608</v>
      </c>
      <c r="C20" s="319" t="s">
        <v>927</v>
      </c>
      <c r="D20" s="315"/>
      <c r="E20" s="317" t="s">
        <v>1652</v>
      </c>
      <c r="F20" s="318" t="s">
        <v>503</v>
      </c>
      <c r="G20" s="319" t="s">
        <v>1109</v>
      </c>
    </row>
    <row r="21" spans="1:7">
      <c r="A21" s="317" t="s">
        <v>1653</v>
      </c>
      <c r="B21" s="318" t="s">
        <v>621</v>
      </c>
      <c r="C21" s="319" t="s">
        <v>933</v>
      </c>
      <c r="D21" s="315"/>
      <c r="E21" s="317" t="s">
        <v>798</v>
      </c>
      <c r="F21" s="318" t="s">
        <v>649</v>
      </c>
      <c r="G21" s="319" t="s">
        <v>799</v>
      </c>
    </row>
    <row r="22" spans="1:7">
      <c r="A22" s="320" t="s">
        <v>1654</v>
      </c>
      <c r="B22" s="321" t="s">
        <v>459</v>
      </c>
      <c r="C22" s="322" t="s">
        <v>966</v>
      </c>
      <c r="D22" s="315"/>
      <c r="E22" s="317" t="s">
        <v>1655</v>
      </c>
      <c r="F22" s="318" t="s">
        <v>504</v>
      </c>
      <c r="G22" s="319" t="s">
        <v>1175</v>
      </c>
    </row>
    <row r="23" spans="1:7">
      <c r="A23" s="317" t="s">
        <v>1656</v>
      </c>
      <c r="B23" s="318" t="s">
        <v>522</v>
      </c>
      <c r="C23" s="319" t="s">
        <v>989</v>
      </c>
      <c r="D23" s="315"/>
      <c r="E23" s="317" t="s">
        <v>1657</v>
      </c>
      <c r="F23" s="318" t="s">
        <v>1658</v>
      </c>
      <c r="G23" s="319" t="s">
        <v>1118</v>
      </c>
    </row>
    <row r="24" spans="1:7">
      <c r="A24" s="317" t="s">
        <v>920</v>
      </c>
      <c r="B24" s="318" t="s">
        <v>630</v>
      </c>
      <c r="C24" s="319" t="s">
        <v>921</v>
      </c>
      <c r="D24" s="315"/>
      <c r="E24" s="317" t="s">
        <v>1659</v>
      </c>
      <c r="F24" s="318" t="s">
        <v>507</v>
      </c>
      <c r="G24" s="319" t="s">
        <v>1115</v>
      </c>
    </row>
    <row r="25" spans="1:7">
      <c r="A25" s="317" t="s">
        <v>1660</v>
      </c>
      <c r="B25" s="318" t="s">
        <v>631</v>
      </c>
      <c r="C25" s="319" t="s">
        <v>923</v>
      </c>
      <c r="D25" s="315"/>
      <c r="E25" s="317" t="s">
        <v>1661</v>
      </c>
      <c r="F25" s="318" t="s">
        <v>512</v>
      </c>
      <c r="G25" s="319" t="s">
        <v>987</v>
      </c>
    </row>
    <row r="26" spans="1:7">
      <c r="A26" s="317" t="s">
        <v>1662</v>
      </c>
      <c r="B26" s="318" t="s">
        <v>945</v>
      </c>
      <c r="C26" s="319" t="s">
        <v>947</v>
      </c>
      <c r="D26" s="315"/>
      <c r="E26" s="317" t="s">
        <v>1663</v>
      </c>
      <c r="F26" s="318" t="s">
        <v>1664</v>
      </c>
      <c r="G26" s="319" t="s">
        <v>975</v>
      </c>
    </row>
    <row r="27" spans="1:7">
      <c r="A27" s="317" t="s">
        <v>1665</v>
      </c>
      <c r="B27" s="318" t="s">
        <v>634</v>
      </c>
      <c r="C27" s="319" t="s">
        <v>936</v>
      </c>
      <c r="D27" s="315"/>
      <c r="E27" s="317" t="s">
        <v>1666</v>
      </c>
      <c r="F27" s="318" t="s">
        <v>513</v>
      </c>
      <c r="G27" s="319" t="s">
        <v>1120</v>
      </c>
    </row>
    <row r="28" spans="1:7">
      <c r="A28" s="317" t="s">
        <v>1667</v>
      </c>
      <c r="B28" s="318" t="s">
        <v>447</v>
      </c>
      <c r="C28" s="319" t="s">
        <v>942</v>
      </c>
      <c r="D28" s="315"/>
      <c r="E28" s="317" t="s">
        <v>1668</v>
      </c>
      <c r="F28" s="318" t="s">
        <v>514</v>
      </c>
      <c r="G28" s="319" t="s">
        <v>1123</v>
      </c>
    </row>
    <row r="29" spans="1:7">
      <c r="A29" s="317" t="s">
        <v>1669</v>
      </c>
      <c r="B29" s="318" t="s">
        <v>567</v>
      </c>
      <c r="C29" s="319" t="s">
        <v>1035</v>
      </c>
      <c r="D29" s="315"/>
      <c r="E29" s="317" t="s">
        <v>1670</v>
      </c>
      <c r="F29" s="318" t="s">
        <v>515</v>
      </c>
      <c r="G29" s="319" t="s">
        <v>1126</v>
      </c>
    </row>
    <row r="30" spans="1:7">
      <c r="A30" s="317" t="s">
        <v>1671</v>
      </c>
      <c r="B30" s="318" t="s">
        <v>617</v>
      </c>
      <c r="C30" s="319" t="s">
        <v>909</v>
      </c>
      <c r="D30" s="315"/>
      <c r="E30" s="317" t="s">
        <v>1672</v>
      </c>
      <c r="F30" s="318" t="s">
        <v>656</v>
      </c>
      <c r="G30" s="319" t="s">
        <v>810</v>
      </c>
    </row>
    <row r="31" spans="1:7">
      <c r="A31" s="317" t="s">
        <v>1673</v>
      </c>
      <c r="B31" s="318" t="s">
        <v>618</v>
      </c>
      <c r="C31" s="319" t="s">
        <v>912</v>
      </c>
      <c r="D31" s="315"/>
      <c r="E31" s="317" t="s">
        <v>1674</v>
      </c>
      <c r="F31" s="318" t="s">
        <v>518</v>
      </c>
      <c r="G31" s="319" t="s">
        <v>1178</v>
      </c>
    </row>
    <row r="32" spans="1:7">
      <c r="A32" s="317" t="s">
        <v>1675</v>
      </c>
      <c r="B32" s="318" t="s">
        <v>566</v>
      </c>
      <c r="C32" s="319" t="s">
        <v>1016</v>
      </c>
      <c r="D32" s="315"/>
      <c r="E32" s="317" t="s">
        <v>1676</v>
      </c>
      <c r="F32" s="318" t="s">
        <v>519</v>
      </c>
      <c r="G32" s="319" t="s">
        <v>1128</v>
      </c>
    </row>
    <row r="33" spans="1:7">
      <c r="A33" s="320" t="s">
        <v>1677</v>
      </c>
      <c r="B33" s="321" t="s">
        <v>546</v>
      </c>
      <c r="C33" s="322" t="s">
        <v>992</v>
      </c>
      <c r="D33" s="315"/>
      <c r="E33" s="317" t="s">
        <v>1678</v>
      </c>
      <c r="F33" s="323" t="s">
        <v>1530</v>
      </c>
      <c r="G33" s="319" t="s">
        <v>1532</v>
      </c>
    </row>
    <row r="34" ht="14.25" spans="1:7">
      <c r="A34" s="316" t="s">
        <v>1459</v>
      </c>
      <c r="B34" s="316"/>
      <c r="C34" s="316"/>
      <c r="D34" s="315"/>
      <c r="E34" s="317" t="s">
        <v>1680</v>
      </c>
      <c r="F34" s="318" t="s">
        <v>464</v>
      </c>
      <c r="G34" s="319" t="s">
        <v>1073</v>
      </c>
    </row>
    <row r="35" spans="1:7">
      <c r="A35" s="317" t="s">
        <v>1681</v>
      </c>
      <c r="B35" s="318" t="s">
        <v>570</v>
      </c>
      <c r="C35" s="319" t="s">
        <v>1003</v>
      </c>
      <c r="D35" s="315"/>
      <c r="E35" s="317" t="s">
        <v>1682</v>
      </c>
      <c r="F35" s="318" t="s">
        <v>1683</v>
      </c>
      <c r="G35" s="319" t="s">
        <v>1153</v>
      </c>
    </row>
    <row r="36" spans="1:7">
      <c r="A36" s="317" t="s">
        <v>1684</v>
      </c>
      <c r="B36" s="318" t="s">
        <v>652</v>
      </c>
      <c r="C36" s="319" t="s">
        <v>802</v>
      </c>
      <c r="D36" s="315"/>
      <c r="E36" s="317" t="s">
        <v>1685</v>
      </c>
      <c r="F36" s="318" t="s">
        <v>467</v>
      </c>
      <c r="G36" s="319" t="s">
        <v>1077</v>
      </c>
    </row>
    <row r="37" spans="1:7">
      <c r="A37" s="317" t="s">
        <v>1686</v>
      </c>
      <c r="B37" s="318" t="s">
        <v>432</v>
      </c>
      <c r="C37" s="319" t="s">
        <v>1020</v>
      </c>
      <c r="D37" s="315"/>
      <c r="E37" s="317" t="s">
        <v>1687</v>
      </c>
      <c r="F37" s="318" t="s">
        <v>1688</v>
      </c>
      <c r="G37" s="319" t="s">
        <v>1159</v>
      </c>
    </row>
    <row r="38" spans="1:7">
      <c r="A38" s="317" t="s">
        <v>1689</v>
      </c>
      <c r="B38" s="318" t="s">
        <v>642</v>
      </c>
      <c r="C38" s="319" t="s">
        <v>836</v>
      </c>
      <c r="D38" s="315"/>
      <c r="E38" s="317" t="s">
        <v>1690</v>
      </c>
      <c r="F38" s="318" t="s">
        <v>480</v>
      </c>
      <c r="G38" s="319" t="s">
        <v>1079</v>
      </c>
    </row>
    <row r="39" spans="1:7">
      <c r="A39" s="317" t="s">
        <v>1691</v>
      </c>
      <c r="B39" s="318" t="s">
        <v>434</v>
      </c>
      <c r="C39" s="319" t="s">
        <v>1038</v>
      </c>
      <c r="D39" s="315"/>
      <c r="E39" s="317" t="s">
        <v>1692</v>
      </c>
      <c r="F39" s="318" t="s">
        <v>461</v>
      </c>
      <c r="G39" s="319" t="s">
        <v>1044</v>
      </c>
    </row>
    <row r="40" spans="1:7">
      <c r="A40" s="317" t="s">
        <v>1693</v>
      </c>
      <c r="B40" s="318" t="s">
        <v>488</v>
      </c>
      <c r="C40" s="319" t="s">
        <v>1006</v>
      </c>
      <c r="D40" s="315"/>
      <c r="E40" s="317" t="s">
        <v>1694</v>
      </c>
      <c r="F40" s="318" t="s">
        <v>435</v>
      </c>
      <c r="G40" s="319" t="s">
        <v>1042</v>
      </c>
    </row>
    <row r="41" spans="1:7">
      <c r="A41" s="317" t="s">
        <v>1695</v>
      </c>
      <c r="B41" s="318" t="s">
        <v>574</v>
      </c>
      <c r="C41" s="319" t="s">
        <v>1028</v>
      </c>
      <c r="D41" s="315"/>
      <c r="E41" s="324" t="s">
        <v>1696</v>
      </c>
      <c r="F41" s="318" t="s">
        <v>486</v>
      </c>
      <c r="G41" s="319" t="s">
        <v>1086</v>
      </c>
    </row>
    <row r="42" spans="1:7">
      <c r="A42" s="317" t="s">
        <v>1697</v>
      </c>
      <c r="B42" s="318" t="s">
        <v>572</v>
      </c>
      <c r="C42" s="319" t="s">
        <v>1050</v>
      </c>
      <c r="D42" s="315"/>
      <c r="E42" s="324" t="s">
        <v>1698</v>
      </c>
      <c r="F42" s="318" t="s">
        <v>466</v>
      </c>
      <c r="G42" s="319" t="s">
        <v>1075</v>
      </c>
    </row>
    <row r="43" spans="1:7">
      <c r="A43" s="317" t="s">
        <v>1699</v>
      </c>
      <c r="B43" s="318" t="s">
        <v>565</v>
      </c>
      <c r="C43" s="319" t="s">
        <v>833</v>
      </c>
      <c r="D43" s="315"/>
      <c r="E43" s="324" t="s">
        <v>1700</v>
      </c>
      <c r="F43" s="318" t="s">
        <v>473</v>
      </c>
      <c r="G43" s="319" t="s">
        <v>971</v>
      </c>
    </row>
    <row r="44" spans="1:7">
      <c r="A44" s="317" t="s">
        <v>1701</v>
      </c>
      <c r="B44" s="318" t="s">
        <v>557</v>
      </c>
      <c r="C44" s="319" t="s">
        <v>1012</v>
      </c>
      <c r="D44" s="315"/>
      <c r="E44" s="324" t="s">
        <v>1702</v>
      </c>
      <c r="F44" s="318" t="s">
        <v>485</v>
      </c>
      <c r="G44" s="319" t="s">
        <v>1084</v>
      </c>
    </row>
    <row r="45" spans="1:7">
      <c r="A45" s="317" t="s">
        <v>1703</v>
      </c>
      <c r="B45" s="318" t="s">
        <v>493</v>
      </c>
      <c r="C45" s="319" t="s">
        <v>1009</v>
      </c>
      <c r="D45" s="315"/>
      <c r="E45" s="324" t="s">
        <v>1704</v>
      </c>
      <c r="F45" s="318" t="s">
        <v>639</v>
      </c>
      <c r="G45" s="319" t="s">
        <v>951</v>
      </c>
    </row>
    <row r="46" spans="1:7">
      <c r="A46" s="317" t="s">
        <v>1705</v>
      </c>
      <c r="B46" s="318" t="s">
        <v>497</v>
      </c>
      <c r="C46" s="319" t="s">
        <v>1023</v>
      </c>
      <c r="D46" s="315"/>
      <c r="E46" s="324" t="s">
        <v>1706</v>
      </c>
      <c r="F46" s="318" t="s">
        <v>500</v>
      </c>
      <c r="G46" s="319" t="s">
        <v>1100</v>
      </c>
    </row>
    <row r="47" spans="1:7">
      <c r="A47" s="317" t="s">
        <v>1707</v>
      </c>
      <c r="B47" s="318" t="s">
        <v>999</v>
      </c>
      <c r="C47" s="319" t="s">
        <v>1001</v>
      </c>
      <c r="D47" s="315"/>
      <c r="E47" s="324" t="s">
        <v>1708</v>
      </c>
      <c r="F47" s="318" t="s">
        <v>501</v>
      </c>
      <c r="G47" s="319" t="s">
        <v>1103</v>
      </c>
    </row>
    <row r="48" ht="14.25" spans="1:7">
      <c r="A48" s="316" t="s">
        <v>1460</v>
      </c>
      <c r="B48" s="316"/>
      <c r="C48" s="316"/>
      <c r="D48" s="315"/>
      <c r="E48" s="324" t="s">
        <v>1710</v>
      </c>
      <c r="F48" s="318" t="s">
        <v>523</v>
      </c>
      <c r="G48" s="319" t="s">
        <v>1131</v>
      </c>
    </row>
    <row r="49" spans="1:7">
      <c r="A49" s="317" t="s">
        <v>1711</v>
      </c>
      <c r="B49" s="318" t="s">
        <v>1712</v>
      </c>
      <c r="C49" s="319" t="s">
        <v>1336</v>
      </c>
      <c r="D49" s="315"/>
      <c r="E49" s="324" t="s">
        <v>1713</v>
      </c>
      <c r="F49" s="318" t="s">
        <v>1714</v>
      </c>
      <c r="G49" s="319" t="s">
        <v>1134</v>
      </c>
    </row>
    <row r="50" spans="1:7">
      <c r="A50" s="317" t="s">
        <v>1715</v>
      </c>
      <c r="B50" s="318" t="s">
        <v>1716</v>
      </c>
      <c r="C50" s="319" t="s">
        <v>1227</v>
      </c>
      <c r="D50" s="315"/>
      <c r="E50" s="324" t="s">
        <v>1717</v>
      </c>
      <c r="F50" s="318" t="s">
        <v>482</v>
      </c>
      <c r="G50" s="319" t="s">
        <v>1170</v>
      </c>
    </row>
    <row r="51" spans="1:7">
      <c r="A51" s="317" t="s">
        <v>1229</v>
      </c>
      <c r="B51" s="318" t="s">
        <v>437</v>
      </c>
      <c r="C51" s="319" t="s">
        <v>1230</v>
      </c>
      <c r="D51" s="315"/>
      <c r="E51" s="324" t="s">
        <v>1718</v>
      </c>
      <c r="F51" s="318" t="s">
        <v>553</v>
      </c>
      <c r="G51" s="319" t="s">
        <v>1033</v>
      </c>
    </row>
    <row r="52" spans="1:7">
      <c r="A52" s="317" t="s">
        <v>1719</v>
      </c>
      <c r="B52" s="318" t="s">
        <v>1720</v>
      </c>
      <c r="C52" s="319" t="s">
        <v>1212</v>
      </c>
      <c r="D52" s="315"/>
      <c r="E52" s="324" t="s">
        <v>1721</v>
      </c>
      <c r="F52" s="318" t="s">
        <v>1722</v>
      </c>
      <c r="G52" s="319" t="s">
        <v>1161</v>
      </c>
    </row>
    <row r="53" spans="1:7">
      <c r="A53" s="317" t="s">
        <v>1723</v>
      </c>
      <c r="B53" s="318" t="s">
        <v>1724</v>
      </c>
      <c r="C53" s="319" t="s">
        <v>1224</v>
      </c>
      <c r="D53" s="315"/>
      <c r="E53" s="324" t="s">
        <v>1725</v>
      </c>
      <c r="F53" s="318" t="s">
        <v>494</v>
      </c>
      <c r="G53" s="319" t="s">
        <v>1047</v>
      </c>
    </row>
    <row r="54" spans="1:7">
      <c r="A54" s="317" t="s">
        <v>1726</v>
      </c>
      <c r="B54" s="318" t="s">
        <v>1727</v>
      </c>
      <c r="C54" s="319" t="s">
        <v>1234</v>
      </c>
      <c r="D54" s="315"/>
      <c r="E54" s="324" t="s">
        <v>1728</v>
      </c>
      <c r="F54" s="318" t="s">
        <v>481</v>
      </c>
      <c r="G54" s="319" t="s">
        <v>306</v>
      </c>
    </row>
    <row r="55" spans="1:7">
      <c r="A55" s="317" t="s">
        <v>1729</v>
      </c>
      <c r="B55" s="323" t="s">
        <v>438</v>
      </c>
      <c r="C55" s="319" t="s">
        <v>1232</v>
      </c>
      <c r="D55" s="315"/>
      <c r="E55" s="324" t="s">
        <v>1730</v>
      </c>
      <c r="F55" s="318" t="s">
        <v>496</v>
      </c>
      <c r="G55" s="319" t="s">
        <v>1098</v>
      </c>
    </row>
    <row r="56" spans="1:7">
      <c r="A56" s="317" t="s">
        <v>1731</v>
      </c>
      <c r="B56" s="318" t="s">
        <v>1732</v>
      </c>
      <c r="C56" s="319" t="s">
        <v>1733</v>
      </c>
      <c r="D56" s="315"/>
      <c r="E56" s="324" t="s">
        <v>1734</v>
      </c>
      <c r="F56" s="318" t="s">
        <v>1735</v>
      </c>
      <c r="G56" s="319" t="s">
        <v>1172</v>
      </c>
    </row>
    <row r="57" spans="1:7">
      <c r="A57" s="317" t="s">
        <v>1736</v>
      </c>
      <c r="B57" s="318" t="s">
        <v>1737</v>
      </c>
      <c r="C57" s="319" t="s">
        <v>1244</v>
      </c>
      <c r="D57" s="315"/>
      <c r="E57" s="324" t="s">
        <v>1738</v>
      </c>
      <c r="F57" s="318" t="s">
        <v>499</v>
      </c>
      <c r="G57" s="319" t="s">
        <v>1519</v>
      </c>
    </row>
    <row r="58" spans="1:7">
      <c r="A58" s="317" t="s">
        <v>1236</v>
      </c>
      <c r="B58" s="318" t="s">
        <v>1739</v>
      </c>
      <c r="C58" s="319" t="s">
        <v>1237</v>
      </c>
      <c r="D58" s="315"/>
      <c r="E58" s="324" t="s">
        <v>1740</v>
      </c>
      <c r="F58" s="323" t="s">
        <v>1741</v>
      </c>
      <c r="G58" s="319" t="s">
        <v>984</v>
      </c>
    </row>
    <row r="59" spans="1:7">
      <c r="A59" s="317" t="s">
        <v>1742</v>
      </c>
      <c r="B59" s="318" t="s">
        <v>449</v>
      </c>
      <c r="C59" s="319" t="s">
        <v>1241</v>
      </c>
      <c r="D59" s="315"/>
      <c r="E59" s="324" t="s">
        <v>1743</v>
      </c>
      <c r="F59" s="318" t="s">
        <v>533</v>
      </c>
      <c r="G59" s="319" t="s">
        <v>1136</v>
      </c>
    </row>
    <row r="60" spans="1:7">
      <c r="A60" s="317" t="s">
        <v>1245</v>
      </c>
      <c r="B60" s="318" t="s">
        <v>1744</v>
      </c>
      <c r="C60" s="319" t="s">
        <v>1246</v>
      </c>
      <c r="D60" s="315"/>
      <c r="E60" s="320" t="s">
        <v>1745</v>
      </c>
      <c r="F60" s="321" t="s">
        <v>1746</v>
      </c>
      <c r="G60" s="322" t="s">
        <v>1537</v>
      </c>
    </row>
    <row r="61" spans="1:7">
      <c r="A61" s="317" t="s">
        <v>1747</v>
      </c>
      <c r="B61" s="318" t="s">
        <v>442</v>
      </c>
      <c r="C61" s="319" t="s">
        <v>1214</v>
      </c>
      <c r="D61" s="315"/>
      <c r="E61" s="324" t="s">
        <v>1748</v>
      </c>
      <c r="F61" s="318" t="s">
        <v>539</v>
      </c>
      <c r="G61" s="319" t="s">
        <v>1144</v>
      </c>
    </row>
    <row r="62" spans="1:7">
      <c r="A62" s="317" t="s">
        <v>1749</v>
      </c>
      <c r="B62" s="318" t="s">
        <v>556</v>
      </c>
      <c r="C62" s="319" t="s">
        <v>1323</v>
      </c>
      <c r="D62" s="315"/>
      <c r="E62" s="324" t="s">
        <v>1750</v>
      </c>
      <c r="F62" s="318" t="s">
        <v>456</v>
      </c>
      <c r="G62" s="319" t="s">
        <v>1070</v>
      </c>
    </row>
    <row r="63" spans="1:7">
      <c r="A63" s="317" t="s">
        <v>1751</v>
      </c>
      <c r="B63" s="318" t="s">
        <v>1752</v>
      </c>
      <c r="C63" s="319" t="s">
        <v>1333</v>
      </c>
      <c r="D63" s="315"/>
      <c r="E63" s="324" t="s">
        <v>1753</v>
      </c>
      <c r="F63" s="318" t="s">
        <v>541</v>
      </c>
      <c r="G63" s="319" t="s">
        <v>1147</v>
      </c>
    </row>
    <row r="64" spans="1:7">
      <c r="A64" s="317" t="s">
        <v>1754</v>
      </c>
      <c r="B64" s="318" t="s">
        <v>1755</v>
      </c>
      <c r="C64" s="319" t="s">
        <v>1275</v>
      </c>
      <c r="D64" s="315"/>
      <c r="E64" s="324" t="s">
        <v>1756</v>
      </c>
      <c r="F64" s="318" t="s">
        <v>545</v>
      </c>
      <c r="G64" s="319" t="s">
        <v>1053</v>
      </c>
    </row>
    <row r="65" spans="1:7">
      <c r="A65" s="317" t="s">
        <v>1757</v>
      </c>
      <c r="B65" s="318" t="s">
        <v>653</v>
      </c>
      <c r="C65" s="319" t="s">
        <v>1555</v>
      </c>
      <c r="D65" s="315"/>
      <c r="E65" s="324" t="s">
        <v>1758</v>
      </c>
      <c r="F65" s="318" t="s">
        <v>548</v>
      </c>
      <c r="G65" s="319" t="s">
        <v>994</v>
      </c>
    </row>
    <row r="66" spans="1:7">
      <c r="A66" s="317" t="s">
        <v>1759</v>
      </c>
      <c r="B66" s="318" t="s">
        <v>1760</v>
      </c>
      <c r="C66" s="319" t="s">
        <v>1284</v>
      </c>
      <c r="D66" s="315"/>
      <c r="E66" s="324" t="s">
        <v>1761</v>
      </c>
      <c r="F66" s="318" t="s">
        <v>558</v>
      </c>
      <c r="G66" s="319" t="s">
        <v>1150</v>
      </c>
    </row>
    <row r="67" spans="1:7">
      <c r="A67" s="317" t="s">
        <v>1762</v>
      </c>
      <c r="B67" s="318" t="s">
        <v>520</v>
      </c>
      <c r="C67" s="319" t="s">
        <v>1289</v>
      </c>
      <c r="D67" s="315"/>
      <c r="E67" s="324" t="s">
        <v>1763</v>
      </c>
      <c r="F67" s="318" t="s">
        <v>571</v>
      </c>
      <c r="G67" s="319" t="s">
        <v>1089</v>
      </c>
    </row>
    <row r="68" ht="14.25" spans="1:7">
      <c r="A68" s="317" t="s">
        <v>1764</v>
      </c>
      <c r="B68" s="318" t="s">
        <v>1765</v>
      </c>
      <c r="C68" s="319" t="s">
        <v>828</v>
      </c>
      <c r="D68" s="315"/>
      <c r="E68" s="325"/>
      <c r="F68" s="325"/>
      <c r="G68" s="325"/>
    </row>
    <row r="69" spans="1:7">
      <c r="A69" s="317" t="s">
        <v>1767</v>
      </c>
      <c r="B69" s="318" t="s">
        <v>517</v>
      </c>
      <c r="C69" s="319" t="s">
        <v>1287</v>
      </c>
      <c r="D69" s="315"/>
      <c r="E69" s="326"/>
      <c r="F69" s="327"/>
      <c r="G69" s="328"/>
    </row>
    <row r="70" ht="14.25" spans="1:7">
      <c r="A70" s="317" t="s">
        <v>1769</v>
      </c>
      <c r="B70" s="318" t="s">
        <v>1770</v>
      </c>
      <c r="C70" s="319"/>
      <c r="D70" s="315"/>
      <c r="E70" s="316" t="s">
        <v>1942</v>
      </c>
      <c r="F70" s="316"/>
      <c r="G70" s="316"/>
    </row>
    <row r="71" spans="1:7">
      <c r="A71" s="317" t="s">
        <v>1772</v>
      </c>
      <c r="B71" s="318" t="s">
        <v>778</v>
      </c>
      <c r="C71" s="319" t="s">
        <v>1773</v>
      </c>
      <c r="D71" s="315"/>
      <c r="E71" s="324" t="s">
        <v>1943</v>
      </c>
      <c r="F71" s="329" t="s">
        <v>607</v>
      </c>
      <c r="G71" s="319" t="s">
        <v>846</v>
      </c>
    </row>
    <row r="72" spans="1:7">
      <c r="A72" s="317" t="s">
        <v>1775</v>
      </c>
      <c r="B72" s="318" t="s">
        <v>658</v>
      </c>
      <c r="C72" s="319" t="s">
        <v>1559</v>
      </c>
      <c r="D72" s="315"/>
      <c r="E72" s="324" t="s">
        <v>1944</v>
      </c>
      <c r="F72" s="329" t="s">
        <v>610</v>
      </c>
      <c r="G72" s="319" t="s">
        <v>851</v>
      </c>
    </row>
    <row r="73" spans="1:7">
      <c r="A73" s="317" t="s">
        <v>1777</v>
      </c>
      <c r="B73" s="318" t="s">
        <v>441</v>
      </c>
      <c r="C73" s="319" t="s">
        <v>1186</v>
      </c>
      <c r="D73" s="315"/>
      <c r="E73" s="324" t="s">
        <v>1945</v>
      </c>
      <c r="F73" s="329" t="s">
        <v>1799</v>
      </c>
      <c r="G73" s="319" t="s">
        <v>849</v>
      </c>
    </row>
    <row r="74" spans="1:7">
      <c r="A74" s="317" t="s">
        <v>1780</v>
      </c>
      <c r="B74" s="318" t="s">
        <v>489</v>
      </c>
      <c r="C74" s="319" t="s">
        <v>1270</v>
      </c>
      <c r="D74" s="315"/>
      <c r="E74" s="324" t="s">
        <v>1946</v>
      </c>
      <c r="F74" s="329" t="s">
        <v>635</v>
      </c>
      <c r="G74" s="319" t="s">
        <v>869</v>
      </c>
    </row>
    <row r="75" spans="1:7">
      <c r="A75" s="317" t="s">
        <v>1782</v>
      </c>
      <c r="B75" s="318" t="s">
        <v>559</v>
      </c>
      <c r="C75" s="319" t="s">
        <v>1209</v>
      </c>
      <c r="D75" s="315"/>
      <c r="E75" s="317" t="s">
        <v>1545</v>
      </c>
      <c r="F75" s="329" t="s">
        <v>614</v>
      </c>
      <c r="G75" s="319" t="s">
        <v>856</v>
      </c>
    </row>
    <row r="76" spans="1:7">
      <c r="A76" s="317" t="s">
        <v>1784</v>
      </c>
      <c r="B76" s="318" t="s">
        <v>469</v>
      </c>
      <c r="C76" s="319" t="s">
        <v>1255</v>
      </c>
      <c r="D76" s="315"/>
      <c r="E76" s="317" t="s">
        <v>895</v>
      </c>
      <c r="F76" s="329" t="s">
        <v>632</v>
      </c>
      <c r="G76" s="319" t="s">
        <v>896</v>
      </c>
    </row>
    <row r="77" spans="1:7">
      <c r="A77" s="317" t="s">
        <v>1786</v>
      </c>
      <c r="B77" s="318" t="s">
        <v>648</v>
      </c>
      <c r="C77" s="319" t="s">
        <v>796</v>
      </c>
      <c r="D77" s="315"/>
      <c r="E77" s="317" t="s">
        <v>1947</v>
      </c>
      <c r="F77" s="330" t="s">
        <v>637</v>
      </c>
      <c r="G77" s="319" t="s">
        <v>866</v>
      </c>
    </row>
    <row r="78" spans="1:7">
      <c r="A78" s="317" t="s">
        <v>1790</v>
      </c>
      <c r="B78" s="318" t="s">
        <v>1791</v>
      </c>
      <c r="C78" s="319" t="s">
        <v>1200</v>
      </c>
      <c r="D78" s="315"/>
      <c r="E78" s="326"/>
      <c r="F78" s="327"/>
      <c r="G78" s="328"/>
    </row>
    <row r="79" ht="14.25" spans="1:7">
      <c r="A79" s="317" t="s">
        <v>1793</v>
      </c>
      <c r="B79" s="323" t="s">
        <v>1794</v>
      </c>
      <c r="C79" s="319" t="s">
        <v>1273</v>
      </c>
      <c r="D79" s="315"/>
      <c r="E79" s="331" t="s">
        <v>1462</v>
      </c>
      <c r="F79" s="331"/>
      <c r="G79" s="331"/>
    </row>
    <row r="80" spans="1:7">
      <c r="A80" s="317" t="s">
        <v>1197</v>
      </c>
      <c r="B80" s="318" t="s">
        <v>457</v>
      </c>
      <c r="C80" s="319" t="s">
        <v>1189</v>
      </c>
      <c r="D80" s="315"/>
      <c r="E80" s="324" t="s">
        <v>1768</v>
      </c>
      <c r="F80" s="318" t="s">
        <v>589</v>
      </c>
      <c r="G80" s="319" t="s">
        <v>774</v>
      </c>
    </row>
    <row r="81" spans="1:7">
      <c r="A81" s="317" t="s">
        <v>1797</v>
      </c>
      <c r="B81" s="318" t="s">
        <v>458</v>
      </c>
      <c r="C81" s="319" t="s">
        <v>1198</v>
      </c>
      <c r="D81" s="315"/>
      <c r="E81" s="332"/>
      <c r="F81" s="333"/>
      <c r="G81" s="334"/>
    </row>
    <row r="82" ht="14.25" spans="1:7">
      <c r="A82" s="320" t="s">
        <v>1800</v>
      </c>
      <c r="B82" s="321" t="s">
        <v>1801</v>
      </c>
      <c r="C82" s="322" t="s">
        <v>785</v>
      </c>
      <c r="D82" s="315"/>
      <c r="E82" s="316" t="s">
        <v>1463</v>
      </c>
      <c r="F82" s="316"/>
      <c r="G82" s="316"/>
    </row>
    <row r="83" spans="1:7">
      <c r="A83" s="317" t="s">
        <v>1803</v>
      </c>
      <c r="B83" s="318" t="s">
        <v>460</v>
      </c>
      <c r="C83" s="319" t="s">
        <v>1249</v>
      </c>
      <c r="D83" s="315"/>
      <c r="E83" s="319" t="s">
        <v>938</v>
      </c>
      <c r="F83" s="335" t="s">
        <v>1948</v>
      </c>
      <c r="G83" s="319" t="s">
        <v>939</v>
      </c>
    </row>
    <row r="84" spans="1:7">
      <c r="A84" s="317" t="s">
        <v>1805</v>
      </c>
      <c r="B84" s="318" t="s">
        <v>521</v>
      </c>
      <c r="C84" s="319" t="s">
        <v>1292</v>
      </c>
      <c r="D84" s="315"/>
      <c r="E84" s="336" t="s">
        <v>873</v>
      </c>
      <c r="F84" s="337" t="s">
        <v>1949</v>
      </c>
      <c r="G84" s="336" t="s">
        <v>874</v>
      </c>
    </row>
    <row r="85" spans="1:7">
      <c r="A85" s="317" t="s">
        <v>1807</v>
      </c>
      <c r="B85" s="318" t="s">
        <v>564</v>
      </c>
      <c r="C85" s="319" t="s">
        <v>791</v>
      </c>
      <c r="D85" s="315"/>
      <c r="E85" s="338" t="s">
        <v>1950</v>
      </c>
      <c r="F85" s="335" t="s">
        <v>1951</v>
      </c>
      <c r="G85" s="338" t="s">
        <v>876</v>
      </c>
    </row>
    <row r="86" spans="1:7">
      <c r="A86" s="317" t="s">
        <v>1809</v>
      </c>
      <c r="B86" s="318" t="s">
        <v>1810</v>
      </c>
      <c r="C86" s="319" t="s">
        <v>1252</v>
      </c>
      <c r="D86" s="315"/>
      <c r="E86" s="336" t="s">
        <v>877</v>
      </c>
      <c r="F86" s="335" t="s">
        <v>1952</v>
      </c>
      <c r="G86" s="336" t="s">
        <v>878</v>
      </c>
    </row>
    <row r="87" spans="1:7">
      <c r="A87" s="317" t="s">
        <v>1812</v>
      </c>
      <c r="B87" s="318" t="s">
        <v>1813</v>
      </c>
      <c r="C87" s="319" t="s">
        <v>788</v>
      </c>
      <c r="D87" s="315"/>
      <c r="E87" s="338" t="s">
        <v>1953</v>
      </c>
      <c r="F87" s="335" t="s">
        <v>1954</v>
      </c>
      <c r="G87" s="338" t="s">
        <v>899</v>
      </c>
    </row>
    <row r="88" spans="1:7">
      <c r="A88" s="317" t="s">
        <v>1815</v>
      </c>
      <c r="B88" s="318" t="s">
        <v>1816</v>
      </c>
      <c r="C88" s="319" t="s">
        <v>1270</v>
      </c>
      <c r="D88" s="315"/>
      <c r="E88" s="336" t="s">
        <v>1955</v>
      </c>
      <c r="F88" s="335" t="s">
        <v>1956</v>
      </c>
      <c r="G88" s="336" t="s">
        <v>872</v>
      </c>
    </row>
    <row r="89" spans="1:7">
      <c r="A89" s="317" t="s">
        <v>1818</v>
      </c>
      <c r="B89" s="323" t="s">
        <v>1819</v>
      </c>
      <c r="C89" s="319"/>
      <c r="D89" s="315"/>
      <c r="E89" s="338" t="s">
        <v>881</v>
      </c>
      <c r="F89" s="335" t="s">
        <v>1957</v>
      </c>
      <c r="G89" s="338" t="s">
        <v>882</v>
      </c>
    </row>
    <row r="90" spans="1:7">
      <c r="A90" s="317" t="s">
        <v>776</v>
      </c>
      <c r="B90" s="318" t="s">
        <v>641</v>
      </c>
      <c r="C90" s="319" t="s">
        <v>777</v>
      </c>
      <c r="D90" s="315"/>
      <c r="E90" s="336" t="s">
        <v>1958</v>
      </c>
      <c r="F90" s="335" t="s">
        <v>1959</v>
      </c>
      <c r="G90" s="336" t="s">
        <v>859</v>
      </c>
    </row>
    <row r="91" spans="1:7">
      <c r="A91" s="324" t="s">
        <v>1822</v>
      </c>
      <c r="B91" s="339" t="s">
        <v>440</v>
      </c>
      <c r="C91" s="319" t="s">
        <v>1326</v>
      </c>
      <c r="D91" s="315"/>
      <c r="E91" s="338" t="s">
        <v>1960</v>
      </c>
      <c r="F91" s="335" t="s">
        <v>1961</v>
      </c>
      <c r="G91" s="338" t="s">
        <v>861</v>
      </c>
    </row>
    <row r="92" spans="1:7">
      <c r="A92" s="324" t="s">
        <v>1824</v>
      </c>
      <c r="B92" s="339" t="s">
        <v>511</v>
      </c>
      <c r="C92" s="319" t="s">
        <v>1203</v>
      </c>
      <c r="D92" s="315"/>
      <c r="E92" s="336" t="s">
        <v>884</v>
      </c>
      <c r="F92" s="335" t="s">
        <v>1962</v>
      </c>
      <c r="G92" s="336" t="s">
        <v>885</v>
      </c>
    </row>
    <row r="93" spans="1:7">
      <c r="A93" s="324" t="s">
        <v>1826</v>
      </c>
      <c r="B93" s="340" t="s">
        <v>1827</v>
      </c>
      <c r="C93" s="319" t="s">
        <v>1828</v>
      </c>
      <c r="D93" s="315"/>
      <c r="E93" s="338" t="s">
        <v>887</v>
      </c>
      <c r="F93" s="335" t="s">
        <v>1963</v>
      </c>
      <c r="G93" s="338" t="s">
        <v>888</v>
      </c>
    </row>
    <row r="94" spans="1:7">
      <c r="A94" s="324" t="s">
        <v>1830</v>
      </c>
      <c r="B94" s="339" t="s">
        <v>1831</v>
      </c>
      <c r="C94" s="319" t="s">
        <v>1832</v>
      </c>
      <c r="D94" s="315"/>
      <c r="E94" s="336" t="s">
        <v>1964</v>
      </c>
      <c r="F94" s="335" t="s">
        <v>1965</v>
      </c>
      <c r="G94" s="336" t="s">
        <v>890</v>
      </c>
    </row>
    <row r="95" spans="1:7">
      <c r="A95" s="324" t="s">
        <v>1834</v>
      </c>
      <c r="B95" s="339" t="s">
        <v>1835</v>
      </c>
      <c r="C95" s="319" t="s">
        <v>780</v>
      </c>
      <c r="D95" s="315"/>
      <c r="E95" s="338" t="s">
        <v>1966</v>
      </c>
      <c r="F95" s="335" t="s">
        <v>1967</v>
      </c>
      <c r="G95" s="338" t="s">
        <v>893</v>
      </c>
    </row>
    <row r="96" spans="1:7">
      <c r="A96" s="324" t="s">
        <v>814</v>
      </c>
      <c r="B96" s="339" t="s">
        <v>1837</v>
      </c>
      <c r="C96" s="319" t="s">
        <v>1336</v>
      </c>
      <c r="D96" s="315"/>
      <c r="E96" s="326"/>
      <c r="F96" s="341"/>
      <c r="G96" s="326"/>
    </row>
    <row r="97" ht="14.25" spans="1:7">
      <c r="A97" s="324" t="s">
        <v>1839</v>
      </c>
      <c r="B97" s="339" t="s">
        <v>1840</v>
      </c>
      <c r="C97" s="319" t="s">
        <v>1295</v>
      </c>
      <c r="D97" s="315"/>
      <c r="E97" s="316" t="s">
        <v>1465</v>
      </c>
      <c r="F97" s="316"/>
      <c r="G97" s="316"/>
    </row>
    <row r="98" spans="1:7">
      <c r="A98" s="324" t="s">
        <v>1842</v>
      </c>
      <c r="B98" s="339" t="s">
        <v>1843</v>
      </c>
      <c r="C98" s="319" t="s">
        <v>1300</v>
      </c>
      <c r="D98" s="315"/>
      <c r="E98" s="319" t="s">
        <v>1844</v>
      </c>
      <c r="F98" s="342" t="s">
        <v>636</v>
      </c>
      <c r="G98" s="319" t="s">
        <v>831</v>
      </c>
    </row>
    <row r="99" spans="1:7">
      <c r="A99" s="324" t="s">
        <v>1302</v>
      </c>
      <c r="B99" s="339" t="s">
        <v>1845</v>
      </c>
      <c r="C99" s="319" t="s">
        <v>1303</v>
      </c>
      <c r="D99" s="315"/>
      <c r="E99" s="326"/>
      <c r="F99" s="327"/>
      <c r="G99" s="326"/>
    </row>
    <row r="100" ht="14.25" spans="1:7">
      <c r="A100" s="324" t="s">
        <v>1847</v>
      </c>
      <c r="B100" s="339" t="s">
        <v>1848</v>
      </c>
      <c r="C100" s="319" t="s">
        <v>1306</v>
      </c>
      <c r="D100" s="315"/>
      <c r="E100" s="316" t="s">
        <v>1466</v>
      </c>
      <c r="F100" s="316"/>
      <c r="G100" s="316"/>
    </row>
    <row r="101" spans="1:7">
      <c r="A101" s="324" t="s">
        <v>1850</v>
      </c>
      <c r="B101" s="339" t="s">
        <v>1304</v>
      </c>
      <c r="C101" s="319" t="s">
        <v>1569</v>
      </c>
      <c r="D101" s="315"/>
      <c r="E101" s="317" t="s">
        <v>1849</v>
      </c>
      <c r="F101" s="318" t="s">
        <v>310</v>
      </c>
      <c r="G101" s="319" t="s">
        <v>758</v>
      </c>
    </row>
    <row r="102" ht="14.25" spans="1:7">
      <c r="A102" s="324" t="s">
        <v>1852</v>
      </c>
      <c r="B102" s="339" t="s">
        <v>1853</v>
      </c>
      <c r="C102" s="319" t="s">
        <v>1206</v>
      </c>
      <c r="D102" s="315"/>
      <c r="E102" s="343"/>
      <c r="F102" s="343"/>
      <c r="G102" s="343"/>
    </row>
    <row r="103" ht="14.25" spans="1:7">
      <c r="A103" s="324" t="s">
        <v>1855</v>
      </c>
      <c r="B103" s="339" t="s">
        <v>471</v>
      </c>
      <c r="C103" s="319" t="s">
        <v>1258</v>
      </c>
      <c r="D103" s="315"/>
      <c r="E103" s="316" t="s">
        <v>1467</v>
      </c>
      <c r="F103" s="316"/>
      <c r="G103" s="316"/>
    </row>
    <row r="104" spans="1:7">
      <c r="A104" s="324" t="s">
        <v>1857</v>
      </c>
      <c r="B104" s="339" t="s">
        <v>1259</v>
      </c>
      <c r="C104" s="319" t="s">
        <v>1261</v>
      </c>
      <c r="D104" s="315"/>
      <c r="E104" s="317" t="s">
        <v>1854</v>
      </c>
      <c r="F104" s="318" t="s">
        <v>577</v>
      </c>
      <c r="G104" s="319" t="s">
        <v>743</v>
      </c>
    </row>
    <row r="105" ht="14.25" spans="1:7">
      <c r="A105" s="324" t="s">
        <v>1859</v>
      </c>
      <c r="B105" s="339" t="s">
        <v>646</v>
      </c>
      <c r="C105" s="319" t="s">
        <v>1330</v>
      </c>
      <c r="D105" s="315"/>
      <c r="E105" s="316" t="s">
        <v>1468</v>
      </c>
      <c r="F105" s="316"/>
      <c r="G105" s="316"/>
    </row>
    <row r="106" spans="1:7">
      <c r="A106" s="324" t="s">
        <v>1861</v>
      </c>
      <c r="B106" s="339" t="s">
        <v>543</v>
      </c>
      <c r="C106" s="319" t="s">
        <v>1321</v>
      </c>
      <c r="D106" s="315"/>
      <c r="E106" s="317" t="s">
        <v>1858</v>
      </c>
      <c r="F106" s="318" t="s">
        <v>578</v>
      </c>
      <c r="G106" s="319" t="s">
        <v>749</v>
      </c>
    </row>
    <row r="107" ht="14.25" spans="1:7">
      <c r="A107" s="324" t="s">
        <v>1863</v>
      </c>
      <c r="B107" s="339" t="s">
        <v>1864</v>
      </c>
      <c r="C107" s="319" t="s">
        <v>1264</v>
      </c>
      <c r="D107" s="315"/>
      <c r="E107" s="316" t="s">
        <v>1469</v>
      </c>
      <c r="F107" s="316"/>
      <c r="G107" s="316"/>
    </row>
    <row r="108" spans="1:7">
      <c r="A108" s="324" t="s">
        <v>1866</v>
      </c>
      <c r="B108" s="339" t="s">
        <v>477</v>
      </c>
      <c r="C108" s="319" t="s">
        <v>1267</v>
      </c>
      <c r="D108" s="315"/>
      <c r="E108" s="317" t="s">
        <v>1862</v>
      </c>
      <c r="F108" s="318" t="s">
        <v>583</v>
      </c>
      <c r="G108" s="319" t="s">
        <v>738</v>
      </c>
    </row>
    <row r="109" ht="14.25" spans="1:7">
      <c r="A109" s="324" t="s">
        <v>1869</v>
      </c>
      <c r="B109" s="339" t="s">
        <v>479</v>
      </c>
      <c r="C109" s="319" t="s">
        <v>1192</v>
      </c>
      <c r="D109" s="315"/>
      <c r="E109" s="316" t="s">
        <v>1470</v>
      </c>
      <c r="F109" s="316"/>
      <c r="G109" s="316"/>
    </row>
    <row r="110" spans="1:7">
      <c r="A110" s="324" t="s">
        <v>1871</v>
      </c>
      <c r="B110" s="339" t="s">
        <v>550</v>
      </c>
      <c r="C110" s="319" t="s">
        <v>1220</v>
      </c>
      <c r="D110" s="315"/>
      <c r="E110" s="317" t="s">
        <v>1867</v>
      </c>
      <c r="F110" s="318" t="s">
        <v>588</v>
      </c>
      <c r="G110" s="319" t="s">
        <v>768</v>
      </c>
    </row>
    <row r="111" spans="1:7">
      <c r="A111" s="324" t="s">
        <v>1308</v>
      </c>
      <c r="B111" s="339" t="s">
        <v>1307</v>
      </c>
      <c r="C111" s="319" t="s">
        <v>1309</v>
      </c>
      <c r="D111" s="315"/>
      <c r="E111" s="326"/>
      <c r="F111" s="327"/>
      <c r="G111" s="328"/>
    </row>
    <row r="112" ht="14.25" spans="1:7">
      <c r="A112" s="324" t="s">
        <v>1875</v>
      </c>
      <c r="B112" s="339" t="s">
        <v>1876</v>
      </c>
      <c r="C112" s="319" t="s">
        <v>1315</v>
      </c>
      <c r="D112" s="315"/>
      <c r="E112" s="316" t="s">
        <v>1471</v>
      </c>
      <c r="F112" s="316"/>
      <c r="G112" s="316"/>
    </row>
    <row r="113" spans="1:7">
      <c r="A113" s="324" t="s">
        <v>787</v>
      </c>
      <c r="B113" s="339" t="s">
        <v>1880</v>
      </c>
      <c r="C113" s="319"/>
      <c r="D113" s="315"/>
      <c r="E113" s="317" t="s">
        <v>1872</v>
      </c>
      <c r="F113" s="318" t="s">
        <v>1873</v>
      </c>
      <c r="G113" s="319" t="s">
        <v>762</v>
      </c>
    </row>
    <row r="114" spans="1:7">
      <c r="A114" s="324" t="s">
        <v>1882</v>
      </c>
      <c r="B114" s="339" t="s">
        <v>1883</v>
      </c>
      <c r="C114" s="319" t="s">
        <v>1884</v>
      </c>
      <c r="D114" s="315"/>
      <c r="E114" s="317" t="s">
        <v>1874</v>
      </c>
      <c r="F114" s="318" t="s">
        <v>593</v>
      </c>
      <c r="G114" s="319" t="s">
        <v>765</v>
      </c>
    </row>
    <row r="115" spans="1:7">
      <c r="A115" s="324" t="s">
        <v>1886</v>
      </c>
      <c r="B115" s="340" t="s">
        <v>1887</v>
      </c>
      <c r="C115" s="319" t="s">
        <v>1888</v>
      </c>
      <c r="D115" s="315"/>
      <c r="E115" s="317"/>
      <c r="F115" s="318"/>
      <c r="G115" s="319"/>
    </row>
    <row r="116" ht="14.25" spans="1:7">
      <c r="A116" s="324" t="s">
        <v>1890</v>
      </c>
      <c r="B116" s="339" t="s">
        <v>575</v>
      </c>
      <c r="C116" s="319" t="s">
        <v>1206</v>
      </c>
      <c r="D116" s="315"/>
      <c r="E116" s="316" t="s">
        <v>1472</v>
      </c>
      <c r="F116" s="316"/>
      <c r="G116" s="316"/>
    </row>
    <row r="117" spans="1:7">
      <c r="A117" s="317" t="s">
        <v>1892</v>
      </c>
      <c r="B117" s="318" t="s">
        <v>1316</v>
      </c>
      <c r="C117" s="319" t="s">
        <v>1318</v>
      </c>
      <c r="D117" s="315"/>
      <c r="E117" s="317" t="s">
        <v>1885</v>
      </c>
      <c r="F117" s="318" t="s">
        <v>744</v>
      </c>
      <c r="G117" s="319" t="s">
        <v>746</v>
      </c>
    </row>
    <row r="118" ht="14.25" spans="1:7">
      <c r="A118" s="317" t="s">
        <v>1894</v>
      </c>
      <c r="B118" s="318" t="s">
        <v>1276</v>
      </c>
      <c r="C118" s="319" t="s">
        <v>1278</v>
      </c>
      <c r="D118" s="315"/>
      <c r="E118" s="316" t="s">
        <v>1473</v>
      </c>
      <c r="F118" s="316"/>
      <c r="G118" s="316"/>
    </row>
    <row r="119" spans="1:7">
      <c r="A119" s="317" t="s">
        <v>1896</v>
      </c>
      <c r="B119" s="318" t="s">
        <v>1897</v>
      </c>
      <c r="C119" s="319" t="s">
        <v>1898</v>
      </c>
      <c r="D119" s="315"/>
      <c r="E119" s="317" t="s">
        <v>1891</v>
      </c>
      <c r="F119" s="318" t="s">
        <v>587</v>
      </c>
      <c r="G119" s="319" t="s">
        <v>755</v>
      </c>
    </row>
    <row r="120" ht="14.25" spans="1:7">
      <c r="A120" s="317" t="s">
        <v>1900</v>
      </c>
      <c r="B120" s="318" t="s">
        <v>547</v>
      </c>
      <c r="C120" s="319" t="s">
        <v>1217</v>
      </c>
      <c r="D120" s="315"/>
      <c r="E120" s="316" t="s">
        <v>1474</v>
      </c>
      <c r="F120" s="316"/>
      <c r="G120" s="316"/>
    </row>
    <row r="121" spans="1:7">
      <c r="A121" s="317" t="s">
        <v>1904</v>
      </c>
      <c r="B121" s="318" t="s">
        <v>664</v>
      </c>
      <c r="C121" s="319" t="s">
        <v>826</v>
      </c>
      <c r="D121" s="315"/>
      <c r="E121" s="317" t="s">
        <v>1895</v>
      </c>
      <c r="F121" s="323" t="s">
        <v>580</v>
      </c>
      <c r="G121" s="319" t="s">
        <v>740</v>
      </c>
    </row>
    <row r="122" ht="14.25" spans="1:7">
      <c r="A122" s="320" t="s">
        <v>1906</v>
      </c>
      <c r="B122" s="321" t="s">
        <v>1907</v>
      </c>
      <c r="C122" s="322" t="s">
        <v>1194</v>
      </c>
      <c r="D122" s="315"/>
      <c r="E122" s="325"/>
      <c r="F122" s="325"/>
      <c r="G122" s="325"/>
    </row>
    <row r="123" spans="1:7">
      <c r="A123" s="317" t="s">
        <v>1909</v>
      </c>
      <c r="B123" s="318" t="s">
        <v>1910</v>
      </c>
      <c r="C123" s="319" t="s">
        <v>1576</v>
      </c>
      <c r="D123" s="315"/>
      <c r="E123" s="326"/>
      <c r="F123" s="327"/>
      <c r="G123" s="328"/>
    </row>
    <row r="124" ht="14.25" spans="1:7">
      <c r="A124" s="255"/>
      <c r="B124" s="255"/>
      <c r="C124" s="255"/>
      <c r="D124" s="315"/>
      <c r="E124" s="325"/>
      <c r="F124" s="325"/>
      <c r="G124" s="325"/>
    </row>
    <row r="125" spans="5:7">
      <c r="E125" s="326"/>
      <c r="F125" s="327"/>
      <c r="G125" s="328"/>
    </row>
    <row r="126" ht="14.25" spans="5:7">
      <c r="E126" s="325"/>
      <c r="F126" s="325"/>
      <c r="G126" s="325"/>
    </row>
    <row r="127" spans="5:7">
      <c r="E127" s="326"/>
      <c r="F127" s="327"/>
      <c r="G127" s="328"/>
    </row>
    <row r="128" ht="14.25" spans="5:7">
      <c r="E128" s="325"/>
      <c r="F128" s="325"/>
      <c r="G128" s="325"/>
    </row>
    <row r="129" spans="5:7">
      <c r="E129" s="326"/>
      <c r="F129" s="327"/>
      <c r="G129" s="328"/>
    </row>
    <row r="130" ht="14.25" spans="5:7">
      <c r="E130" s="325"/>
      <c r="F130" s="325"/>
      <c r="G130" s="325"/>
    </row>
    <row r="131" spans="5:7">
      <c r="E131" s="326"/>
      <c r="F131" s="327"/>
      <c r="G131" s="328"/>
    </row>
    <row r="132" spans="5:7">
      <c r="E132" s="326"/>
      <c r="F132" s="327"/>
      <c r="G132" s="328"/>
    </row>
    <row r="133" spans="5:7">
      <c r="E133" s="326"/>
      <c r="F133" s="327"/>
      <c r="G133" s="328"/>
    </row>
    <row r="134" ht="14.25" spans="5:7">
      <c r="E134" s="325"/>
      <c r="F134" s="325"/>
      <c r="G134" s="325"/>
    </row>
    <row r="135" spans="5:7">
      <c r="E135" s="326"/>
      <c r="F135" s="327"/>
      <c r="G135" s="328"/>
    </row>
    <row r="136" ht="14.25" spans="5:7">
      <c r="E136" s="325"/>
      <c r="F136" s="325"/>
      <c r="G136" s="325"/>
    </row>
    <row r="137" spans="5:7">
      <c r="E137" s="326"/>
      <c r="F137" s="327"/>
      <c r="G137" s="328"/>
    </row>
    <row r="138" ht="14.25" spans="5:7">
      <c r="E138" s="325"/>
      <c r="F138" s="325"/>
      <c r="G138" s="325"/>
    </row>
    <row r="139" spans="5:7">
      <c r="E139" s="326"/>
      <c r="F139" s="344"/>
      <c r="G139" s="328"/>
    </row>
    <row r="140" ht="14.25" spans="5:7">
      <c r="E140" s="325"/>
      <c r="F140" s="325"/>
      <c r="G140" s="325"/>
    </row>
    <row r="141" spans="5:7">
      <c r="E141" s="326"/>
      <c r="F141" s="327"/>
      <c r="G141" s="328"/>
    </row>
    <row r="142" ht="14.25" spans="5:7">
      <c r="E142" s="325"/>
      <c r="F142" s="325"/>
      <c r="G142" s="325"/>
    </row>
    <row r="143" spans="5:7">
      <c r="E143" s="326"/>
      <c r="F143" s="327"/>
      <c r="G143" s="328"/>
    </row>
    <row r="144" spans="5:7">
      <c r="E144" s="326"/>
      <c r="F144" s="327"/>
      <c r="G144" s="328"/>
    </row>
  </sheetData>
  <mergeCells count="34">
    <mergeCell ref="A1:G1"/>
    <mergeCell ref="A2:G2"/>
    <mergeCell ref="A4:C4"/>
    <mergeCell ref="E4:G4"/>
    <mergeCell ref="A6:C6"/>
    <mergeCell ref="A8:C8"/>
    <mergeCell ref="A12:C12"/>
    <mergeCell ref="A34:C34"/>
    <mergeCell ref="A48:C48"/>
    <mergeCell ref="E68:G68"/>
    <mergeCell ref="E70:G70"/>
    <mergeCell ref="E79:G79"/>
    <mergeCell ref="E82:G82"/>
    <mergeCell ref="E97:G97"/>
    <mergeCell ref="E100:G100"/>
    <mergeCell ref="E103:G103"/>
    <mergeCell ref="E105:G105"/>
    <mergeCell ref="E107:G107"/>
    <mergeCell ref="E109:G109"/>
    <mergeCell ref="E112:G112"/>
    <mergeCell ref="E116:G116"/>
    <mergeCell ref="E118:G118"/>
    <mergeCell ref="E120:G120"/>
    <mergeCell ref="E122:G122"/>
    <mergeCell ref="E124:G124"/>
    <mergeCell ref="E126:G126"/>
    <mergeCell ref="E128:G128"/>
    <mergeCell ref="E130:G130"/>
    <mergeCell ref="E134:G134"/>
    <mergeCell ref="E136:G136"/>
    <mergeCell ref="E138:G138"/>
    <mergeCell ref="E140:G140"/>
    <mergeCell ref="E142:G142"/>
    <mergeCell ref="D3:D124"/>
  </mergeCells>
  <conditionalFormatting sqref="E60">
    <cfRule type="duplicateValues" dxfId="1" priority="34"/>
  </conditionalFormatting>
  <conditionalFormatting sqref="F69">
    <cfRule type="duplicateValues" dxfId="2" priority="33"/>
  </conditionalFormatting>
  <conditionalFormatting sqref="F78">
    <cfRule type="duplicateValues" dxfId="2" priority="32"/>
  </conditionalFormatting>
  <conditionalFormatting sqref="F80">
    <cfRule type="duplicateValues" dxfId="2" priority="26"/>
  </conditionalFormatting>
  <conditionalFormatting sqref="F81">
    <cfRule type="duplicateValues" dxfId="2" priority="29"/>
  </conditionalFormatting>
  <conditionalFormatting sqref="A82">
    <cfRule type="duplicateValues" dxfId="1" priority="38"/>
  </conditionalFormatting>
  <conditionalFormatting sqref="F84">
    <cfRule type="duplicateValues" dxfId="2" priority="15"/>
  </conditionalFormatting>
  <conditionalFormatting sqref="F86">
    <cfRule type="duplicateValues" dxfId="2" priority="14"/>
  </conditionalFormatting>
  <conditionalFormatting sqref="F88">
    <cfRule type="duplicateValues" dxfId="2" priority="13"/>
  </conditionalFormatting>
  <conditionalFormatting sqref="F90">
    <cfRule type="duplicateValues" dxfId="2" priority="12"/>
  </conditionalFormatting>
  <conditionalFormatting sqref="F92">
    <cfRule type="duplicateValues" dxfId="2" priority="11"/>
  </conditionalFormatting>
  <conditionalFormatting sqref="F98">
    <cfRule type="duplicateValues" dxfId="2" priority="10"/>
  </conditionalFormatting>
  <conditionalFormatting sqref="F99">
    <cfRule type="duplicateValues" dxfId="2" priority="27"/>
  </conditionalFormatting>
  <conditionalFormatting sqref="F101">
    <cfRule type="duplicateValues" dxfId="2" priority="9"/>
  </conditionalFormatting>
  <conditionalFormatting sqref="F104">
    <cfRule type="duplicateValues" dxfId="2" priority="8"/>
  </conditionalFormatting>
  <conditionalFormatting sqref="F106">
    <cfRule type="duplicateValues" dxfId="2" priority="7"/>
  </conditionalFormatting>
  <conditionalFormatting sqref="F108">
    <cfRule type="duplicateValues" dxfId="2" priority="6"/>
  </conditionalFormatting>
  <conditionalFormatting sqref="F110">
    <cfRule type="duplicateValues" dxfId="2" priority="5"/>
  </conditionalFormatting>
  <conditionalFormatting sqref="F111">
    <cfRule type="duplicateValues" dxfId="2" priority="31"/>
  </conditionalFormatting>
  <conditionalFormatting sqref="F117">
    <cfRule type="duplicateValues" dxfId="2" priority="3"/>
  </conditionalFormatting>
  <conditionalFormatting sqref="F119">
    <cfRule type="duplicateValues" dxfId="2" priority="2"/>
  </conditionalFormatting>
  <conditionalFormatting sqref="F121">
    <cfRule type="duplicateValues" dxfId="2" priority="1"/>
  </conditionalFormatting>
  <conditionalFormatting sqref="A122">
    <cfRule type="duplicateValues" dxfId="1" priority="37"/>
  </conditionalFormatting>
  <conditionalFormatting sqref="F123">
    <cfRule type="duplicateValues" dxfId="2" priority="25"/>
  </conditionalFormatting>
  <conditionalFormatting sqref="F125">
    <cfRule type="duplicateValues" dxfId="2" priority="24"/>
  </conditionalFormatting>
  <conditionalFormatting sqref="F127">
    <cfRule type="duplicateValues" dxfId="2" priority="23"/>
  </conditionalFormatting>
  <conditionalFormatting sqref="F129">
    <cfRule type="duplicateValues" dxfId="2" priority="22"/>
  </conditionalFormatting>
  <conditionalFormatting sqref="F135">
    <cfRule type="duplicateValues" dxfId="2" priority="20"/>
  </conditionalFormatting>
  <conditionalFormatting sqref="F137">
    <cfRule type="duplicateValues" dxfId="2" priority="19"/>
  </conditionalFormatting>
  <conditionalFormatting sqref="F139">
    <cfRule type="duplicateValues" dxfId="2" priority="18"/>
  </conditionalFormatting>
  <conditionalFormatting sqref="F141">
    <cfRule type="duplicateValues" dxfId="2" priority="17"/>
  </conditionalFormatting>
  <conditionalFormatting sqref="E13:E17">
    <cfRule type="duplicateValues" dxfId="1" priority="36"/>
  </conditionalFormatting>
  <conditionalFormatting sqref="F71:F77">
    <cfRule type="duplicateValues" dxfId="3" priority="30"/>
  </conditionalFormatting>
  <conditionalFormatting sqref="F94:F96">
    <cfRule type="duplicateValues" dxfId="2" priority="28"/>
  </conditionalFormatting>
  <conditionalFormatting sqref="F113:F115">
    <cfRule type="duplicateValues" dxfId="2" priority="4"/>
  </conditionalFormatting>
  <conditionalFormatting sqref="F131:F133">
    <cfRule type="duplicateValues" dxfId="2" priority="21"/>
  </conditionalFormatting>
  <conditionalFormatting sqref="F143:F144">
    <cfRule type="duplicateValues" dxfId="2" priority="16"/>
  </conditionalFormatting>
  <conditionalFormatting sqref="F36:F59 F61:F67">
    <cfRule type="duplicateValues" dxfId="2" priority="35"/>
  </conditionalFormatting>
  <hyperlinks>
    <hyperlink ref="H1" location="目录!A1" display="目录"/>
    <hyperlink ref="H2" location="'F3-香港联邦特货-T价'!A1" display="F3价格表"/>
  </hyperlinks>
  <pageMargins left="0.75" right="0.75" top="1" bottom="1" header="0.5" footer="0.5"/>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51"/>
  <sheetViews>
    <sheetView zoomScale="85" zoomScaleNormal="85" workbookViewId="0">
      <selection activeCell="S1" sqref="S1"/>
    </sheetView>
  </sheetViews>
  <sheetFormatPr defaultColWidth="9" defaultRowHeight="12.75"/>
  <cols>
    <col min="1" max="1" width="22.625" style="286" customWidth="1"/>
    <col min="2" max="18" width="8.625" style="286" customWidth="1"/>
    <col min="19" max="248" width="7.25" style="286" customWidth="1"/>
    <col min="249" max="249" width="7.25" style="286"/>
    <col min="250" max="16384" width="9" style="286"/>
  </cols>
  <sheetData>
    <row r="1" s="284" customFormat="1" ht="63" customHeight="1" spans="1:20">
      <c r="A1" s="287" t="s">
        <v>1968</v>
      </c>
      <c r="B1" s="287"/>
      <c r="C1" s="287"/>
      <c r="D1" s="287"/>
      <c r="E1" s="287"/>
      <c r="F1" s="287"/>
      <c r="G1" s="287"/>
      <c r="H1" s="287"/>
      <c r="I1" s="287"/>
      <c r="J1" s="287"/>
      <c r="K1" s="287"/>
      <c r="L1" s="287"/>
      <c r="M1" s="287"/>
      <c r="N1" s="287"/>
      <c r="O1" s="287"/>
      <c r="P1" s="287"/>
      <c r="Q1" s="287"/>
      <c r="R1" s="287"/>
      <c r="S1" s="300" t="s">
        <v>1969</v>
      </c>
      <c r="T1" s="301"/>
    </row>
    <row r="2" s="284" customFormat="1" ht="37" customHeight="1" spans="1:20">
      <c r="A2" s="288" t="s">
        <v>1970</v>
      </c>
      <c r="B2" s="288"/>
      <c r="C2" s="288"/>
      <c r="D2" s="288"/>
      <c r="E2" s="288"/>
      <c r="F2" s="288"/>
      <c r="G2" s="288"/>
      <c r="H2" s="288"/>
      <c r="I2" s="288"/>
      <c r="J2" s="288"/>
      <c r="K2" s="288"/>
      <c r="L2" s="288"/>
      <c r="M2" s="288"/>
      <c r="N2" s="288"/>
      <c r="O2" s="288"/>
      <c r="P2" s="288"/>
      <c r="Q2" s="288"/>
      <c r="R2" s="288"/>
      <c r="S2" s="286"/>
      <c r="T2" s="301"/>
    </row>
    <row r="3" s="284" customFormat="1" ht="36" customHeight="1" spans="1:20">
      <c r="A3" s="289" t="s">
        <v>1971</v>
      </c>
      <c r="B3" s="289" t="s">
        <v>1972</v>
      </c>
      <c r="C3" s="289" t="s">
        <v>1973</v>
      </c>
      <c r="D3" s="289" t="s">
        <v>598</v>
      </c>
      <c r="E3" s="289" t="s">
        <v>599</v>
      </c>
      <c r="F3" s="290" t="s">
        <v>1974</v>
      </c>
      <c r="G3" s="290" t="s">
        <v>1975</v>
      </c>
      <c r="H3" s="289" t="s">
        <v>580</v>
      </c>
      <c r="I3" s="290" t="s">
        <v>1976</v>
      </c>
      <c r="J3" s="289" t="s">
        <v>578</v>
      </c>
      <c r="K3" s="289" t="s">
        <v>744</v>
      </c>
      <c r="L3" s="290" t="s">
        <v>1977</v>
      </c>
      <c r="M3" s="296" t="s">
        <v>570</v>
      </c>
      <c r="N3" s="296" t="s">
        <v>434</v>
      </c>
      <c r="O3" s="296" t="s">
        <v>493</v>
      </c>
      <c r="P3" s="296" t="s">
        <v>432</v>
      </c>
      <c r="Q3" s="296" t="s">
        <v>567</v>
      </c>
      <c r="R3" s="296" t="s">
        <v>572</v>
      </c>
      <c r="S3" s="302" t="s">
        <v>1978</v>
      </c>
      <c r="T3" s="302"/>
    </row>
    <row r="4" s="285" customFormat="1" ht="40" customHeight="1" spans="1:20">
      <c r="A4" s="291" t="s">
        <v>1979</v>
      </c>
      <c r="B4" s="292">
        <v>49.8</v>
      </c>
      <c r="C4" s="292">
        <v>50.7</v>
      </c>
      <c r="D4" s="292">
        <v>51.6</v>
      </c>
      <c r="E4" s="292">
        <v>51.6</v>
      </c>
      <c r="F4" s="292">
        <v>55.1</v>
      </c>
      <c r="G4" s="292">
        <v>56.5</v>
      </c>
      <c r="H4" s="293">
        <v>25.3</v>
      </c>
      <c r="I4" s="297">
        <v>31.1315789473684</v>
      </c>
      <c r="J4" s="293">
        <v>25.7</v>
      </c>
      <c r="K4" s="293">
        <v>23.6</v>
      </c>
      <c r="L4" s="293">
        <v>42.8</v>
      </c>
      <c r="M4" s="298">
        <v>58.3</v>
      </c>
      <c r="N4" s="298">
        <v>55.7</v>
      </c>
      <c r="O4" s="298">
        <v>58.7</v>
      </c>
      <c r="P4" s="298">
        <v>66.4</v>
      </c>
      <c r="Q4" s="298">
        <v>58.8</v>
      </c>
      <c r="R4" s="298">
        <v>65.5</v>
      </c>
      <c r="S4" s="303"/>
      <c r="T4" s="302"/>
    </row>
    <row r="5" ht="40" customHeight="1" spans="1:20">
      <c r="A5" s="294" t="s">
        <v>1980</v>
      </c>
      <c r="B5" s="292">
        <v>48.4</v>
      </c>
      <c r="C5" s="292">
        <v>49.4</v>
      </c>
      <c r="D5" s="292">
        <v>50.2</v>
      </c>
      <c r="E5" s="292">
        <v>50.2</v>
      </c>
      <c r="F5" s="292">
        <v>50.1</v>
      </c>
      <c r="G5" s="292">
        <v>54.9</v>
      </c>
      <c r="H5" s="293">
        <v>24.1</v>
      </c>
      <c r="I5" s="297">
        <v>27.2481203007519</v>
      </c>
      <c r="J5" s="293">
        <v>24.9</v>
      </c>
      <c r="K5" s="293">
        <v>22.3</v>
      </c>
      <c r="L5" s="293">
        <v>40.7</v>
      </c>
      <c r="M5" s="298">
        <v>56.2</v>
      </c>
      <c r="N5" s="298">
        <v>53.7</v>
      </c>
      <c r="O5" s="298">
        <v>55.5</v>
      </c>
      <c r="P5" s="298">
        <v>60.3</v>
      </c>
      <c r="Q5" s="298">
        <v>55.7</v>
      </c>
      <c r="R5" s="298">
        <v>63.6</v>
      </c>
      <c r="S5" s="303"/>
      <c r="T5" s="302"/>
    </row>
    <row r="6" ht="40" customHeight="1" spans="1:20">
      <c r="A6" s="291" t="s">
        <v>1981</v>
      </c>
      <c r="B6" s="292">
        <v>46.9</v>
      </c>
      <c r="C6" s="292">
        <v>47.8</v>
      </c>
      <c r="D6" s="292">
        <v>48.6</v>
      </c>
      <c r="E6" s="292">
        <v>48.6</v>
      </c>
      <c r="F6" s="292">
        <v>49.1</v>
      </c>
      <c r="G6" s="292">
        <v>53.1</v>
      </c>
      <c r="H6" s="293">
        <v>22.4</v>
      </c>
      <c r="I6" s="297">
        <v>25.3458646616541</v>
      </c>
      <c r="J6" s="293">
        <v>23.6</v>
      </c>
      <c r="K6" s="293">
        <v>20.7</v>
      </c>
      <c r="L6" s="293">
        <v>38.4</v>
      </c>
      <c r="M6" s="298">
        <v>54.5</v>
      </c>
      <c r="N6" s="298">
        <v>52.1</v>
      </c>
      <c r="O6" s="298">
        <v>53.9</v>
      </c>
      <c r="P6" s="298">
        <v>58.7</v>
      </c>
      <c r="Q6" s="298">
        <v>44.9</v>
      </c>
      <c r="R6" s="298">
        <v>61.9</v>
      </c>
      <c r="S6" s="304" t="s">
        <v>1982</v>
      </c>
      <c r="T6" s="305"/>
    </row>
    <row r="7" ht="40" customHeight="1" spans="1:20">
      <c r="A7" s="294" t="s">
        <v>1983</v>
      </c>
      <c r="B7" s="292">
        <v>44.3</v>
      </c>
      <c r="C7" s="292">
        <v>45.4</v>
      </c>
      <c r="D7" s="292">
        <v>45.6</v>
      </c>
      <c r="E7" s="292">
        <v>45.6</v>
      </c>
      <c r="F7" s="292">
        <v>47.4</v>
      </c>
      <c r="G7" s="292">
        <v>51.1</v>
      </c>
      <c r="H7" s="293">
        <v>19.3</v>
      </c>
      <c r="I7" s="297">
        <v>22.9172932330827</v>
      </c>
      <c r="J7" s="293">
        <v>19.3</v>
      </c>
      <c r="K7" s="293">
        <v>19.1</v>
      </c>
      <c r="L7" s="293">
        <v>35.8</v>
      </c>
      <c r="M7" s="298">
        <v>53.1</v>
      </c>
      <c r="N7" s="298">
        <v>50.5</v>
      </c>
      <c r="O7" s="298">
        <v>52.2</v>
      </c>
      <c r="P7" s="298">
        <v>56.7</v>
      </c>
      <c r="Q7" s="298">
        <v>43.8</v>
      </c>
      <c r="R7" s="298">
        <v>60.3</v>
      </c>
      <c r="S7" s="304"/>
      <c r="T7" s="305"/>
    </row>
    <row r="8" ht="40" customHeight="1" spans="1:18">
      <c r="A8" s="295" t="s">
        <v>1984</v>
      </c>
      <c r="B8" s="292">
        <v>41.6</v>
      </c>
      <c r="C8" s="292">
        <v>42.5</v>
      </c>
      <c r="D8" s="292">
        <v>44.3</v>
      </c>
      <c r="E8" s="292">
        <v>44.3</v>
      </c>
      <c r="F8" s="292">
        <v>44.9</v>
      </c>
      <c r="G8" s="292">
        <v>49.5</v>
      </c>
      <c r="H8" s="293">
        <v>17.6</v>
      </c>
      <c r="I8" s="297">
        <v>20.9398496240601</v>
      </c>
      <c r="J8" s="293">
        <v>17.6</v>
      </c>
      <c r="K8" s="293">
        <v>17.3</v>
      </c>
      <c r="L8" s="293">
        <v>34.3</v>
      </c>
      <c r="M8" s="298">
        <v>51.6</v>
      </c>
      <c r="N8" s="298">
        <v>49.2</v>
      </c>
      <c r="O8" s="298">
        <v>50.9</v>
      </c>
      <c r="P8" s="298">
        <v>55.4</v>
      </c>
      <c r="Q8" s="298">
        <v>42.2</v>
      </c>
      <c r="R8" s="298">
        <v>59</v>
      </c>
    </row>
    <row r="9" ht="40" customHeight="1" spans="1:19">
      <c r="A9" s="295" t="s">
        <v>1985</v>
      </c>
      <c r="B9" s="292">
        <v>40.3</v>
      </c>
      <c r="C9" s="292">
        <v>41.2</v>
      </c>
      <c r="D9" s="292">
        <v>43.6</v>
      </c>
      <c r="E9" s="292">
        <v>43.6</v>
      </c>
      <c r="F9" s="292">
        <v>43.6</v>
      </c>
      <c r="G9" s="292">
        <v>48.8</v>
      </c>
      <c r="H9" s="293">
        <v>15.8</v>
      </c>
      <c r="I9" s="297">
        <v>19.9624060150376</v>
      </c>
      <c r="J9" s="293">
        <v>15.8</v>
      </c>
      <c r="K9" s="293">
        <v>15.7</v>
      </c>
      <c r="L9" s="293">
        <v>31.9</v>
      </c>
      <c r="M9" s="298">
        <v>51.5</v>
      </c>
      <c r="N9" s="298">
        <v>49</v>
      </c>
      <c r="O9" s="298">
        <v>50.6</v>
      </c>
      <c r="P9" s="298">
        <v>55.1</v>
      </c>
      <c r="Q9" s="298">
        <v>41.7</v>
      </c>
      <c r="R9" s="298">
        <v>58.5</v>
      </c>
      <c r="S9" s="306"/>
    </row>
    <row r="10" ht="40" customHeight="1" spans="1:18">
      <c r="A10" s="295" t="s">
        <v>1986</v>
      </c>
      <c r="B10" s="292">
        <v>38.8</v>
      </c>
      <c r="C10" s="292">
        <v>39.9</v>
      </c>
      <c r="D10" s="292">
        <v>42.2</v>
      </c>
      <c r="E10" s="292">
        <v>42.2</v>
      </c>
      <c r="F10" s="292">
        <v>42.1</v>
      </c>
      <c r="G10" s="292">
        <v>47.5</v>
      </c>
      <c r="H10" s="293">
        <v>14.6</v>
      </c>
      <c r="I10" s="297">
        <v>18.5112781954887</v>
      </c>
      <c r="J10" s="293">
        <v>14.6</v>
      </c>
      <c r="K10" s="293">
        <v>14.4</v>
      </c>
      <c r="L10" s="293">
        <v>29.6</v>
      </c>
      <c r="M10" s="298">
        <v>50.2</v>
      </c>
      <c r="N10" s="298">
        <v>47.9</v>
      </c>
      <c r="O10" s="298">
        <v>49.3</v>
      </c>
      <c r="P10" s="298">
        <v>53.8</v>
      </c>
      <c r="Q10" s="298">
        <v>40.3</v>
      </c>
      <c r="R10" s="298">
        <v>57.4</v>
      </c>
    </row>
    <row r="51" s="286" customFormat="1" spans="10:10">
      <c r="J51" s="299"/>
    </row>
  </sheetData>
  <mergeCells count="4">
    <mergeCell ref="A1:R1"/>
    <mergeCell ref="A2:R2"/>
    <mergeCell ref="S3:T5"/>
    <mergeCell ref="S6:T7"/>
  </mergeCells>
  <hyperlinks>
    <hyperlink ref="S1" location="目录!A1" display=" 目录 "/>
  </hyperlinks>
  <pageMargins left="0.75" right="0.75" top="1" bottom="1" header="0.5" footer="0.5"/>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2"/>
  <sheetViews>
    <sheetView zoomScale="85" zoomScaleNormal="85" workbookViewId="0">
      <selection activeCell="X1" sqref="X1"/>
    </sheetView>
  </sheetViews>
  <sheetFormatPr defaultColWidth="9" defaultRowHeight="13.5"/>
  <cols>
    <col min="1" max="1" width="9" customWidth="1"/>
    <col min="2" max="9" width="7.63333333333333" customWidth="1"/>
    <col min="10" max="10" width="8.525" customWidth="1"/>
    <col min="11" max="23" width="7.63333333333333" customWidth="1"/>
  </cols>
  <sheetData>
    <row r="1" ht="48.75" spans="1:24">
      <c r="A1" s="256" t="s">
        <v>1987</v>
      </c>
      <c r="B1" s="256"/>
      <c r="C1" s="256"/>
      <c r="D1" s="256"/>
      <c r="E1" s="256"/>
      <c r="F1" s="256"/>
      <c r="G1" s="256"/>
      <c r="H1" s="256"/>
      <c r="I1" s="256"/>
      <c r="J1" s="256"/>
      <c r="K1" s="256"/>
      <c r="L1" s="256"/>
      <c r="M1" s="256"/>
      <c r="N1" s="256"/>
      <c r="O1" s="256"/>
      <c r="P1" s="256"/>
      <c r="Q1" s="256"/>
      <c r="R1" s="256"/>
      <c r="S1" s="256"/>
      <c r="T1" s="256"/>
      <c r="U1" s="256"/>
      <c r="V1" s="256"/>
      <c r="W1" s="256"/>
      <c r="X1" s="26" t="s">
        <v>60</v>
      </c>
    </row>
    <row r="2" ht="72" customHeight="1" spans="1:24">
      <c r="A2" s="257" t="s">
        <v>1988</v>
      </c>
      <c r="B2" s="257"/>
      <c r="C2" s="257"/>
      <c r="D2" s="257"/>
      <c r="E2" s="257"/>
      <c r="F2" s="257"/>
      <c r="G2" s="257"/>
      <c r="H2" s="257"/>
      <c r="I2" s="257"/>
      <c r="J2" s="257"/>
      <c r="K2" s="257"/>
      <c r="L2" s="257"/>
      <c r="M2" s="257"/>
      <c r="N2" s="257"/>
      <c r="O2" s="257"/>
      <c r="P2" s="257"/>
      <c r="Q2" s="257"/>
      <c r="R2" s="257"/>
      <c r="S2" s="257"/>
      <c r="T2" s="257"/>
      <c r="U2" s="257"/>
      <c r="V2" s="257"/>
      <c r="W2" s="257"/>
      <c r="X2" s="26" t="s">
        <v>1431</v>
      </c>
    </row>
    <row r="3" ht="24.75" spans="1:24">
      <c r="A3" s="258" t="s">
        <v>303</v>
      </c>
      <c r="B3" s="259" t="s">
        <v>1432</v>
      </c>
      <c r="C3" s="259" t="s">
        <v>1433</v>
      </c>
      <c r="D3" s="260" t="s">
        <v>1434</v>
      </c>
      <c r="E3" s="260" t="s">
        <v>1989</v>
      </c>
      <c r="F3" s="260" t="s">
        <v>1436</v>
      </c>
      <c r="G3" s="260" t="s">
        <v>1437</v>
      </c>
      <c r="H3" s="260" t="s">
        <v>1475</v>
      </c>
      <c r="I3" s="260" t="s">
        <v>1439</v>
      </c>
      <c r="J3" s="274" t="s">
        <v>1440</v>
      </c>
      <c r="K3" s="275" t="s">
        <v>1441</v>
      </c>
      <c r="L3" s="275" t="s">
        <v>1442</v>
      </c>
      <c r="M3" s="275" t="s">
        <v>1443</v>
      </c>
      <c r="N3" s="260" t="s">
        <v>1444</v>
      </c>
      <c r="O3" s="260" t="s">
        <v>1445</v>
      </c>
      <c r="P3" s="260" t="s">
        <v>1446</v>
      </c>
      <c r="Q3" s="260" t="s">
        <v>1447</v>
      </c>
      <c r="R3" s="260" t="s">
        <v>1448</v>
      </c>
      <c r="S3" s="260" t="s">
        <v>1449</v>
      </c>
      <c r="T3" s="274" t="s">
        <v>1450</v>
      </c>
      <c r="U3" s="275" t="s">
        <v>1451</v>
      </c>
      <c r="V3" s="275" t="s">
        <v>1452</v>
      </c>
      <c r="W3" s="280" t="s">
        <v>1453</v>
      </c>
      <c r="X3" s="281"/>
    </row>
    <row r="4" ht="14.25" spans="1:24">
      <c r="A4" s="261" t="s">
        <v>1454</v>
      </c>
      <c r="B4" s="262">
        <v>1</v>
      </c>
      <c r="C4" s="262">
        <v>2</v>
      </c>
      <c r="D4" s="262" t="s">
        <v>1455</v>
      </c>
      <c r="E4" s="262" t="s">
        <v>1456</v>
      </c>
      <c r="F4" s="262" t="s">
        <v>1457</v>
      </c>
      <c r="G4" s="262" t="s">
        <v>1458</v>
      </c>
      <c r="H4" s="262" t="s">
        <v>1459</v>
      </c>
      <c r="I4" s="262" t="s">
        <v>1460</v>
      </c>
      <c r="J4" s="262" t="s">
        <v>1461</v>
      </c>
      <c r="K4" s="262" t="s">
        <v>1462</v>
      </c>
      <c r="L4" s="262" t="s">
        <v>1463</v>
      </c>
      <c r="M4" s="262" t="s">
        <v>1464</v>
      </c>
      <c r="N4" s="262" t="s">
        <v>1465</v>
      </c>
      <c r="O4" s="262" t="s">
        <v>1466</v>
      </c>
      <c r="P4" s="262" t="s">
        <v>1467</v>
      </c>
      <c r="Q4" s="262" t="s">
        <v>1468</v>
      </c>
      <c r="R4" s="262" t="s">
        <v>1469</v>
      </c>
      <c r="S4" s="262" t="s">
        <v>1470</v>
      </c>
      <c r="T4" s="262" t="s">
        <v>1471</v>
      </c>
      <c r="U4" s="262" t="s">
        <v>1472</v>
      </c>
      <c r="V4" s="262" t="s">
        <v>1473</v>
      </c>
      <c r="W4" s="282" t="s">
        <v>1474</v>
      </c>
      <c r="X4" s="20"/>
    </row>
    <row r="5" ht="15" customHeight="1" spans="1:24">
      <c r="A5" s="263">
        <v>1</v>
      </c>
      <c r="B5" s="264">
        <v>248.1</v>
      </c>
      <c r="C5" s="264">
        <v>252.9</v>
      </c>
      <c r="D5" s="264">
        <v>224.8</v>
      </c>
      <c r="E5" s="264">
        <v>321.1</v>
      </c>
      <c r="F5" s="264">
        <v>272.1</v>
      </c>
      <c r="G5" s="265">
        <v>394.4</v>
      </c>
      <c r="H5" s="265">
        <v>388.1</v>
      </c>
      <c r="I5" s="276">
        <v>312.9</v>
      </c>
      <c r="J5" s="265">
        <v>664.9</v>
      </c>
      <c r="K5" s="276">
        <v>214.4</v>
      </c>
      <c r="L5" s="265">
        <v>279.7</v>
      </c>
      <c r="M5" s="264">
        <v>253.2</v>
      </c>
      <c r="N5" s="264">
        <v>248.87</v>
      </c>
      <c r="O5" s="264">
        <v>175.5</v>
      </c>
      <c r="P5" s="264">
        <v>154.1</v>
      </c>
      <c r="Q5" s="264">
        <v>156.7</v>
      </c>
      <c r="R5" s="264">
        <v>173.8</v>
      </c>
      <c r="S5" s="264">
        <v>222.5</v>
      </c>
      <c r="T5" s="264">
        <v>308.5</v>
      </c>
      <c r="U5" s="264">
        <v>154.7</v>
      </c>
      <c r="V5" s="264">
        <v>157.7</v>
      </c>
      <c r="W5" s="264">
        <v>169.6</v>
      </c>
      <c r="X5" s="20"/>
    </row>
    <row r="6" ht="15" customHeight="1" spans="1:24">
      <c r="A6" s="263">
        <v>1.5</v>
      </c>
      <c r="B6" s="264">
        <v>292</v>
      </c>
      <c r="C6" s="264">
        <v>297.9</v>
      </c>
      <c r="D6" s="264">
        <v>249.4</v>
      </c>
      <c r="E6" s="264">
        <v>368.4</v>
      </c>
      <c r="F6" s="264">
        <v>302.5</v>
      </c>
      <c r="G6" s="265">
        <v>437.2</v>
      </c>
      <c r="H6" s="265">
        <v>434</v>
      </c>
      <c r="I6" s="276">
        <v>374.4</v>
      </c>
      <c r="J6" s="265">
        <v>777</v>
      </c>
      <c r="K6" s="276">
        <v>238.1</v>
      </c>
      <c r="L6" s="265">
        <v>315.2</v>
      </c>
      <c r="M6" s="264">
        <v>297.8</v>
      </c>
      <c r="N6" s="264">
        <v>273.21</v>
      </c>
      <c r="O6" s="264">
        <v>197.6</v>
      </c>
      <c r="P6" s="264">
        <v>170.6</v>
      </c>
      <c r="Q6" s="264">
        <v>173.7</v>
      </c>
      <c r="R6" s="264">
        <v>192.7</v>
      </c>
      <c r="S6" s="264">
        <v>250.6</v>
      </c>
      <c r="T6" s="264">
        <v>356.8</v>
      </c>
      <c r="U6" s="264">
        <v>171.4</v>
      </c>
      <c r="V6" s="264">
        <v>174.8</v>
      </c>
      <c r="W6" s="264">
        <v>187.6</v>
      </c>
      <c r="X6" s="20"/>
    </row>
    <row r="7" ht="15" customHeight="1" spans="1:24">
      <c r="A7" s="263">
        <v>2</v>
      </c>
      <c r="B7" s="264">
        <v>317.7</v>
      </c>
      <c r="C7" s="264">
        <v>324.5</v>
      </c>
      <c r="D7" s="264">
        <v>263.8</v>
      </c>
      <c r="E7" s="264">
        <v>402</v>
      </c>
      <c r="F7" s="264">
        <v>322.5</v>
      </c>
      <c r="G7" s="265">
        <v>468.9</v>
      </c>
      <c r="H7" s="265">
        <v>470</v>
      </c>
      <c r="I7" s="276">
        <v>424.8</v>
      </c>
      <c r="J7" s="265">
        <v>878.7</v>
      </c>
      <c r="K7" s="276">
        <v>251.3</v>
      </c>
      <c r="L7" s="265">
        <v>335.8</v>
      </c>
      <c r="M7" s="264">
        <v>324.3</v>
      </c>
      <c r="N7" s="264">
        <v>292.05</v>
      </c>
      <c r="O7" s="264">
        <v>209.5</v>
      </c>
      <c r="P7" s="264">
        <v>177.2</v>
      </c>
      <c r="Q7" s="264">
        <v>180.2</v>
      </c>
      <c r="R7" s="264">
        <v>201.2</v>
      </c>
      <c r="S7" s="264">
        <v>268.1</v>
      </c>
      <c r="T7" s="264">
        <v>390.7</v>
      </c>
      <c r="U7" s="264">
        <v>177.9</v>
      </c>
      <c r="V7" s="264">
        <v>181.5</v>
      </c>
      <c r="W7" s="264">
        <v>196</v>
      </c>
      <c r="X7" s="20"/>
    </row>
    <row r="8" ht="15" customHeight="1" spans="1:24">
      <c r="A8" s="263">
        <v>2.5</v>
      </c>
      <c r="B8" s="264">
        <v>361.8</v>
      </c>
      <c r="C8" s="264">
        <v>369.5</v>
      </c>
      <c r="D8" s="264">
        <v>288.5</v>
      </c>
      <c r="E8" s="264">
        <v>449.3</v>
      </c>
      <c r="F8" s="264">
        <v>352.9</v>
      </c>
      <c r="G8" s="265">
        <v>511.9</v>
      </c>
      <c r="H8" s="265">
        <v>515.9</v>
      </c>
      <c r="I8" s="276">
        <v>486.3</v>
      </c>
      <c r="J8" s="265">
        <v>990.7</v>
      </c>
      <c r="K8" s="276">
        <v>274.8</v>
      </c>
      <c r="L8" s="265">
        <v>371.4</v>
      </c>
      <c r="M8" s="264">
        <v>368.9</v>
      </c>
      <c r="N8" s="264">
        <v>319.08</v>
      </c>
      <c r="O8" s="264">
        <v>231.9</v>
      </c>
      <c r="P8" s="264">
        <v>193.7</v>
      </c>
      <c r="Q8" s="264">
        <v>197.3</v>
      </c>
      <c r="R8" s="264">
        <v>220.1</v>
      </c>
      <c r="S8" s="264">
        <v>295.9</v>
      </c>
      <c r="T8" s="264">
        <v>438.7</v>
      </c>
      <c r="U8" s="264">
        <v>194.4</v>
      </c>
      <c r="V8" s="264">
        <v>198.6</v>
      </c>
      <c r="W8" s="264">
        <v>214.2</v>
      </c>
      <c r="X8" s="20"/>
    </row>
    <row r="9" ht="15" customHeight="1" spans="1:24">
      <c r="A9" s="263">
        <v>3</v>
      </c>
      <c r="B9" s="264">
        <v>385.3</v>
      </c>
      <c r="C9" s="264">
        <v>393.8</v>
      </c>
      <c r="D9" s="264">
        <v>301.4</v>
      </c>
      <c r="E9" s="264">
        <v>484.7</v>
      </c>
      <c r="F9" s="264">
        <v>373.2</v>
      </c>
      <c r="G9" s="265">
        <v>567.3</v>
      </c>
      <c r="H9" s="265">
        <v>568.2</v>
      </c>
      <c r="I9" s="276">
        <v>547.6</v>
      </c>
      <c r="J9" s="265">
        <v>1057.5</v>
      </c>
      <c r="K9" s="276">
        <v>260.5</v>
      </c>
      <c r="L9" s="265">
        <v>390.3</v>
      </c>
      <c r="M9" s="264">
        <v>393</v>
      </c>
      <c r="N9" s="264">
        <v>315.1</v>
      </c>
      <c r="O9" s="264">
        <v>232.5</v>
      </c>
      <c r="P9" s="264">
        <v>194.2</v>
      </c>
      <c r="Q9" s="264">
        <v>196.7</v>
      </c>
      <c r="R9" s="264">
        <v>219.9</v>
      </c>
      <c r="S9" s="264">
        <v>296.1</v>
      </c>
      <c r="T9" s="264">
        <v>477.1</v>
      </c>
      <c r="U9" s="264">
        <v>197.5</v>
      </c>
      <c r="V9" s="264">
        <v>198.3</v>
      </c>
      <c r="W9" s="264">
        <v>213.7</v>
      </c>
      <c r="X9" s="20"/>
    </row>
    <row r="10" ht="15" customHeight="1" spans="1:24">
      <c r="A10" s="263">
        <v>3.5</v>
      </c>
      <c r="B10" s="264">
        <v>427</v>
      </c>
      <c r="C10" s="264">
        <v>436.7</v>
      </c>
      <c r="D10" s="264">
        <v>336</v>
      </c>
      <c r="E10" s="264">
        <v>541.3</v>
      </c>
      <c r="F10" s="264">
        <v>414.3</v>
      </c>
      <c r="G10" s="265">
        <v>632</v>
      </c>
      <c r="H10" s="265">
        <v>629.7</v>
      </c>
      <c r="I10" s="276">
        <v>607.8</v>
      </c>
      <c r="J10" s="265">
        <v>1229.1</v>
      </c>
      <c r="K10" s="276">
        <v>290</v>
      </c>
      <c r="L10" s="265">
        <v>437.3</v>
      </c>
      <c r="M10" s="264">
        <v>435.8</v>
      </c>
      <c r="N10" s="264">
        <v>349.09</v>
      </c>
      <c r="O10" s="264">
        <v>255</v>
      </c>
      <c r="P10" s="264">
        <v>214.5</v>
      </c>
      <c r="Q10" s="264">
        <v>217.4</v>
      </c>
      <c r="R10" s="264">
        <v>243.4</v>
      </c>
      <c r="S10" s="264">
        <v>326.5</v>
      </c>
      <c r="T10" s="264">
        <v>533.4</v>
      </c>
      <c r="U10" s="264">
        <v>218.4</v>
      </c>
      <c r="V10" s="264">
        <v>219</v>
      </c>
      <c r="W10" s="264">
        <v>236.5</v>
      </c>
      <c r="X10" s="20"/>
    </row>
    <row r="11" ht="15" customHeight="1" spans="1:24">
      <c r="A11" s="263">
        <v>4</v>
      </c>
      <c r="B11" s="264">
        <v>450.3</v>
      </c>
      <c r="C11" s="264">
        <v>461.6</v>
      </c>
      <c r="D11" s="264">
        <v>360.6</v>
      </c>
      <c r="E11" s="264">
        <v>583.9</v>
      </c>
      <c r="F11" s="264">
        <v>444.9</v>
      </c>
      <c r="G11" s="265">
        <v>685.3</v>
      </c>
      <c r="H11" s="265">
        <v>681</v>
      </c>
      <c r="I11" s="276">
        <v>656.9</v>
      </c>
      <c r="J11" s="265">
        <v>1390.6</v>
      </c>
      <c r="K11" s="276">
        <v>309.2</v>
      </c>
      <c r="L11" s="265">
        <v>469.5</v>
      </c>
      <c r="M11" s="264">
        <v>460.3</v>
      </c>
      <c r="N11" s="264">
        <v>374.78</v>
      </c>
      <c r="O11" s="264">
        <v>267.7</v>
      </c>
      <c r="P11" s="264">
        <v>224.8</v>
      </c>
      <c r="Q11" s="264">
        <v>228</v>
      </c>
      <c r="R11" s="264">
        <v>257</v>
      </c>
      <c r="S11" s="264">
        <v>347.3</v>
      </c>
      <c r="T11" s="264">
        <v>576</v>
      </c>
      <c r="U11" s="264">
        <v>229.3</v>
      </c>
      <c r="V11" s="264">
        <v>229.8</v>
      </c>
      <c r="W11" s="264">
        <v>249.4</v>
      </c>
      <c r="X11" s="20"/>
    </row>
    <row r="12" ht="15" customHeight="1" spans="1:24">
      <c r="A12" s="263">
        <v>4.5</v>
      </c>
      <c r="B12" s="264">
        <v>492.1</v>
      </c>
      <c r="C12" s="264">
        <v>504.7</v>
      </c>
      <c r="D12" s="264">
        <v>395.1</v>
      </c>
      <c r="E12" s="264">
        <v>640.2</v>
      </c>
      <c r="F12" s="264">
        <v>486</v>
      </c>
      <c r="G12" s="265">
        <v>749.8</v>
      </c>
      <c r="H12" s="265">
        <v>742.3</v>
      </c>
      <c r="I12" s="276">
        <v>717.1</v>
      </c>
      <c r="J12" s="265">
        <v>1561.9</v>
      </c>
      <c r="K12" s="276">
        <v>338.7</v>
      </c>
      <c r="L12" s="265">
        <v>516.4</v>
      </c>
      <c r="M12" s="264">
        <v>503.1</v>
      </c>
      <c r="N12" s="264">
        <v>408.78</v>
      </c>
      <c r="O12" s="264">
        <v>290.4</v>
      </c>
      <c r="P12" s="264">
        <v>245.3</v>
      </c>
      <c r="Q12" s="264">
        <v>248.9</v>
      </c>
      <c r="R12" s="264">
        <v>280.7</v>
      </c>
      <c r="S12" s="264">
        <v>378.3</v>
      </c>
      <c r="T12" s="264">
        <v>632.5</v>
      </c>
      <c r="U12" s="264">
        <v>250.3</v>
      </c>
      <c r="V12" s="264">
        <v>250.8</v>
      </c>
      <c r="W12" s="264">
        <v>272.3</v>
      </c>
      <c r="X12" s="20"/>
    </row>
    <row r="13" ht="15" customHeight="1" spans="1:24">
      <c r="A13" s="263">
        <v>5</v>
      </c>
      <c r="B13" s="264">
        <v>515.6</v>
      </c>
      <c r="C13" s="264">
        <v>529.7</v>
      </c>
      <c r="D13" s="264">
        <v>419.7</v>
      </c>
      <c r="E13" s="264">
        <v>682.9</v>
      </c>
      <c r="F13" s="264">
        <v>516.8</v>
      </c>
      <c r="G13" s="265">
        <v>803.3</v>
      </c>
      <c r="H13" s="265">
        <v>793.6</v>
      </c>
      <c r="I13" s="276">
        <v>766</v>
      </c>
      <c r="J13" s="265">
        <v>1723.3</v>
      </c>
      <c r="K13" s="276">
        <v>357.9</v>
      </c>
      <c r="L13" s="265">
        <v>548.5</v>
      </c>
      <c r="M13" s="264">
        <v>528</v>
      </c>
      <c r="N13" s="264">
        <v>434.47</v>
      </c>
      <c r="O13" s="264">
        <v>303</v>
      </c>
      <c r="P13" s="264">
        <v>255.7</v>
      </c>
      <c r="Q13" s="264">
        <v>259.5</v>
      </c>
      <c r="R13" s="264">
        <v>294.4</v>
      </c>
      <c r="S13" s="264">
        <v>399.1</v>
      </c>
      <c r="T13" s="264">
        <v>675.3</v>
      </c>
      <c r="U13" s="264">
        <v>261</v>
      </c>
      <c r="V13" s="264">
        <v>261.7</v>
      </c>
      <c r="W13" s="264">
        <v>285.1</v>
      </c>
      <c r="X13" s="20"/>
    </row>
    <row r="14" ht="15" customHeight="1" spans="1:24">
      <c r="A14" s="263">
        <v>5.5</v>
      </c>
      <c r="B14" s="264">
        <v>557</v>
      </c>
      <c r="C14" s="264">
        <v>572</v>
      </c>
      <c r="D14" s="264">
        <v>427.9</v>
      </c>
      <c r="E14" s="264">
        <v>746.6</v>
      </c>
      <c r="F14" s="264">
        <v>543.1</v>
      </c>
      <c r="G14" s="265">
        <v>850.6</v>
      </c>
      <c r="H14" s="265">
        <v>845.1</v>
      </c>
      <c r="I14" s="276">
        <v>978.5</v>
      </c>
      <c r="J14" s="265">
        <v>1628.2</v>
      </c>
      <c r="K14" s="276">
        <v>356.4</v>
      </c>
      <c r="L14" s="265">
        <v>571.4</v>
      </c>
      <c r="M14" s="264">
        <v>570.4</v>
      </c>
      <c r="N14" s="264">
        <v>439.64</v>
      </c>
      <c r="O14" s="264">
        <v>311.5</v>
      </c>
      <c r="P14" s="264">
        <v>271</v>
      </c>
      <c r="Q14" s="264">
        <v>268.5</v>
      </c>
      <c r="R14" s="264">
        <v>303.6</v>
      </c>
      <c r="S14" s="264">
        <v>408.5</v>
      </c>
      <c r="T14" s="264">
        <v>695.5</v>
      </c>
      <c r="U14" s="264">
        <v>270</v>
      </c>
      <c r="V14" s="264">
        <v>270.6</v>
      </c>
      <c r="W14" s="264">
        <v>294.2</v>
      </c>
      <c r="X14" s="20"/>
    </row>
    <row r="15" ht="15" customHeight="1" spans="1:24">
      <c r="A15" s="263">
        <v>6</v>
      </c>
      <c r="B15" s="264">
        <v>579.1</v>
      </c>
      <c r="C15" s="264">
        <v>594.5</v>
      </c>
      <c r="D15" s="264">
        <v>439.3</v>
      </c>
      <c r="E15" s="264">
        <v>781.7</v>
      </c>
      <c r="F15" s="264">
        <v>563.7</v>
      </c>
      <c r="G15" s="265">
        <v>885.2</v>
      </c>
      <c r="H15" s="265">
        <v>879.5</v>
      </c>
      <c r="I15" s="276">
        <v>1007.4</v>
      </c>
      <c r="J15" s="265">
        <v>1693.8</v>
      </c>
      <c r="K15" s="276">
        <v>365</v>
      </c>
      <c r="L15" s="265">
        <v>592.2</v>
      </c>
      <c r="M15" s="264">
        <v>592.6</v>
      </c>
      <c r="N15" s="264">
        <v>456.36</v>
      </c>
      <c r="O15" s="264">
        <v>321.9</v>
      </c>
      <c r="P15" s="264">
        <v>276.1</v>
      </c>
      <c r="Q15" s="264">
        <v>273.3</v>
      </c>
      <c r="R15" s="264">
        <v>309.8</v>
      </c>
      <c r="S15" s="264">
        <v>423.6</v>
      </c>
      <c r="T15" s="264">
        <v>728.4</v>
      </c>
      <c r="U15" s="264">
        <v>274.9</v>
      </c>
      <c r="V15" s="264">
        <v>275.5</v>
      </c>
      <c r="W15" s="264">
        <v>300</v>
      </c>
      <c r="X15" s="20"/>
    </row>
    <row r="16" ht="15" customHeight="1" spans="1:24">
      <c r="A16" s="263">
        <v>6.5</v>
      </c>
      <c r="B16" s="264">
        <v>619.7</v>
      </c>
      <c r="C16" s="264">
        <v>635.2</v>
      </c>
      <c r="D16" s="264">
        <v>461.1</v>
      </c>
      <c r="E16" s="264">
        <v>830.7</v>
      </c>
      <c r="F16" s="264">
        <v>594.6</v>
      </c>
      <c r="G16" s="265">
        <v>931.2</v>
      </c>
      <c r="H16" s="265">
        <v>924.2</v>
      </c>
      <c r="I16" s="276">
        <v>1047.8</v>
      </c>
      <c r="J16" s="265">
        <v>1769.8</v>
      </c>
      <c r="K16" s="276">
        <v>383.8</v>
      </c>
      <c r="L16" s="265">
        <v>627.5</v>
      </c>
      <c r="M16" s="264">
        <v>633.3</v>
      </c>
      <c r="N16" s="264">
        <v>481.28</v>
      </c>
      <c r="O16" s="264">
        <v>342.6</v>
      </c>
      <c r="P16" s="264">
        <v>291.5</v>
      </c>
      <c r="Q16" s="264">
        <v>288.4</v>
      </c>
      <c r="R16" s="264">
        <v>326.3</v>
      </c>
      <c r="S16" s="264">
        <v>449.1</v>
      </c>
      <c r="T16" s="264">
        <v>775.7</v>
      </c>
      <c r="U16" s="264">
        <v>290.3</v>
      </c>
      <c r="V16" s="264">
        <v>290.9</v>
      </c>
      <c r="W16" s="264">
        <v>316.1</v>
      </c>
      <c r="X16" s="20"/>
    </row>
    <row r="17" ht="15" customHeight="1" spans="1:24">
      <c r="A17" s="263">
        <v>7</v>
      </c>
      <c r="B17" s="264">
        <v>641.8</v>
      </c>
      <c r="C17" s="264">
        <v>657.8</v>
      </c>
      <c r="D17" s="264">
        <v>472.5</v>
      </c>
      <c r="E17" s="264">
        <v>865.7</v>
      </c>
      <c r="F17" s="264">
        <v>615.3</v>
      </c>
      <c r="G17" s="265">
        <v>966.1</v>
      </c>
      <c r="H17" s="265">
        <v>958.9</v>
      </c>
      <c r="I17" s="276">
        <v>1076.6</v>
      </c>
      <c r="J17" s="265">
        <v>1835.3</v>
      </c>
      <c r="K17" s="276">
        <v>392.3</v>
      </c>
      <c r="L17" s="265">
        <v>648.5</v>
      </c>
      <c r="M17" s="264">
        <v>655.7</v>
      </c>
      <c r="N17" s="264">
        <v>497.99</v>
      </c>
      <c r="O17" s="264">
        <v>353.4</v>
      </c>
      <c r="P17" s="264">
        <v>296.6</v>
      </c>
      <c r="Q17" s="264">
        <v>293.5</v>
      </c>
      <c r="R17" s="264">
        <v>332.8</v>
      </c>
      <c r="S17" s="264">
        <v>464.5</v>
      </c>
      <c r="T17" s="264">
        <v>809.1</v>
      </c>
      <c r="U17" s="264">
        <v>295.2</v>
      </c>
      <c r="V17" s="264">
        <v>295.9</v>
      </c>
      <c r="W17" s="264">
        <v>322.2</v>
      </c>
      <c r="X17" s="20"/>
    </row>
    <row r="18" ht="15" customHeight="1" spans="1:24">
      <c r="A18" s="263">
        <v>7.5</v>
      </c>
      <c r="B18" s="264">
        <v>682.3</v>
      </c>
      <c r="C18" s="264">
        <v>698.6</v>
      </c>
      <c r="D18" s="264">
        <v>494.1</v>
      </c>
      <c r="E18" s="264">
        <v>914.7</v>
      </c>
      <c r="F18" s="264">
        <v>646.2</v>
      </c>
      <c r="G18" s="265">
        <v>1012.1</v>
      </c>
      <c r="H18" s="265">
        <v>1003.5</v>
      </c>
      <c r="I18" s="276">
        <v>1117.1</v>
      </c>
      <c r="J18" s="265">
        <v>1911.3</v>
      </c>
      <c r="K18" s="276">
        <v>411.1</v>
      </c>
      <c r="L18" s="265">
        <v>683.8</v>
      </c>
      <c r="M18" s="264">
        <v>696.3</v>
      </c>
      <c r="N18" s="264">
        <v>523</v>
      </c>
      <c r="O18" s="264">
        <v>374.2</v>
      </c>
      <c r="P18" s="264">
        <v>311.8</v>
      </c>
      <c r="Q18" s="264">
        <v>308.5</v>
      </c>
      <c r="R18" s="264">
        <v>349.3</v>
      </c>
      <c r="S18" s="264">
        <v>490.1</v>
      </c>
      <c r="T18" s="264">
        <v>856.3</v>
      </c>
      <c r="U18" s="264">
        <v>310.4</v>
      </c>
      <c r="V18" s="264">
        <v>311</v>
      </c>
      <c r="W18" s="264">
        <v>338.4</v>
      </c>
      <c r="X18" s="20"/>
    </row>
    <row r="19" ht="15" customHeight="1" spans="1:24">
      <c r="A19" s="263">
        <v>8</v>
      </c>
      <c r="B19" s="264">
        <v>704.3</v>
      </c>
      <c r="C19" s="264">
        <v>721.1</v>
      </c>
      <c r="D19" s="264">
        <v>505.5</v>
      </c>
      <c r="E19" s="264">
        <v>949.8</v>
      </c>
      <c r="F19" s="264">
        <v>666.9</v>
      </c>
      <c r="G19" s="265">
        <v>1046.7</v>
      </c>
      <c r="H19" s="265">
        <v>1038</v>
      </c>
      <c r="I19" s="276">
        <v>1146.1</v>
      </c>
      <c r="J19" s="265">
        <v>1976.9</v>
      </c>
      <c r="K19" s="276">
        <v>419.5</v>
      </c>
      <c r="L19" s="265">
        <v>704.8</v>
      </c>
      <c r="M19" s="264">
        <v>718.6</v>
      </c>
      <c r="N19" s="264">
        <v>539.52</v>
      </c>
      <c r="O19" s="264">
        <v>384.8</v>
      </c>
      <c r="P19" s="264">
        <v>316.8</v>
      </c>
      <c r="Q19" s="264">
        <v>313.5</v>
      </c>
      <c r="R19" s="264">
        <v>355.7</v>
      </c>
      <c r="S19" s="264">
        <v>505.3</v>
      </c>
      <c r="T19" s="264">
        <v>889.7</v>
      </c>
      <c r="U19" s="264">
        <v>315.3</v>
      </c>
      <c r="V19" s="264">
        <v>316</v>
      </c>
      <c r="W19" s="264">
        <v>344.2</v>
      </c>
      <c r="X19" s="20"/>
    </row>
    <row r="20" ht="15" customHeight="1" spans="1:24">
      <c r="A20" s="263">
        <v>8.5</v>
      </c>
      <c r="B20" s="264">
        <v>744.6</v>
      </c>
      <c r="C20" s="264">
        <v>761.8</v>
      </c>
      <c r="D20" s="264">
        <v>527.1</v>
      </c>
      <c r="E20" s="264">
        <v>998.7</v>
      </c>
      <c r="F20" s="264">
        <v>697.8</v>
      </c>
      <c r="G20" s="265">
        <v>1092.9</v>
      </c>
      <c r="H20" s="265">
        <v>1082.8</v>
      </c>
      <c r="I20" s="276">
        <v>1186.4</v>
      </c>
      <c r="J20" s="265">
        <v>2052.9</v>
      </c>
      <c r="K20" s="276">
        <v>438.4</v>
      </c>
      <c r="L20" s="265">
        <v>740.1</v>
      </c>
      <c r="M20" s="264">
        <v>759.2</v>
      </c>
      <c r="N20" s="264">
        <v>564.44</v>
      </c>
      <c r="O20" s="264">
        <v>405.7</v>
      </c>
      <c r="P20" s="264">
        <v>332</v>
      </c>
      <c r="Q20" s="264">
        <v>328.6</v>
      </c>
      <c r="R20" s="264">
        <v>372.3</v>
      </c>
      <c r="S20" s="264">
        <v>530.8</v>
      </c>
      <c r="T20" s="264">
        <v>936.7</v>
      </c>
      <c r="U20" s="264">
        <v>330.5</v>
      </c>
      <c r="V20" s="264">
        <v>331.3</v>
      </c>
      <c r="W20" s="264">
        <v>360.4</v>
      </c>
      <c r="X20" s="20"/>
    </row>
    <row r="21" ht="15" customHeight="1" spans="1:24">
      <c r="A21" s="263">
        <v>9</v>
      </c>
      <c r="B21" s="264">
        <v>766.8</v>
      </c>
      <c r="C21" s="264">
        <v>784.3</v>
      </c>
      <c r="D21" s="264">
        <v>538.7</v>
      </c>
      <c r="E21" s="264">
        <v>1034</v>
      </c>
      <c r="F21" s="264">
        <v>718.7</v>
      </c>
      <c r="G21" s="265">
        <v>1127.5</v>
      </c>
      <c r="H21" s="265">
        <v>1117.1</v>
      </c>
      <c r="I21" s="276">
        <v>1215.5</v>
      </c>
      <c r="J21" s="265">
        <v>2118.5</v>
      </c>
      <c r="K21" s="276">
        <v>446.9</v>
      </c>
      <c r="L21" s="265">
        <v>775.1</v>
      </c>
      <c r="M21" s="264">
        <v>781.6</v>
      </c>
      <c r="N21" s="264">
        <v>581.15</v>
      </c>
      <c r="O21" s="264">
        <v>416.2</v>
      </c>
      <c r="P21" s="264">
        <v>337.1</v>
      </c>
      <c r="Q21" s="264">
        <v>333.5</v>
      </c>
      <c r="R21" s="264">
        <v>378.6</v>
      </c>
      <c r="S21" s="264">
        <v>546.3</v>
      </c>
      <c r="T21" s="264">
        <v>970</v>
      </c>
      <c r="U21" s="264">
        <v>335.6</v>
      </c>
      <c r="V21" s="264">
        <v>336.4</v>
      </c>
      <c r="W21" s="264">
        <v>366.6</v>
      </c>
      <c r="X21" s="20"/>
    </row>
    <row r="22" ht="15" customHeight="1" spans="1:24">
      <c r="A22" s="263">
        <v>9.5</v>
      </c>
      <c r="B22" s="264">
        <v>807.1</v>
      </c>
      <c r="C22" s="264">
        <v>824.9</v>
      </c>
      <c r="D22" s="264">
        <v>560.5</v>
      </c>
      <c r="E22" s="264">
        <v>1082.7</v>
      </c>
      <c r="F22" s="264">
        <v>749.5</v>
      </c>
      <c r="G22" s="265">
        <v>1173.5</v>
      </c>
      <c r="H22" s="265">
        <v>1161.7</v>
      </c>
      <c r="I22" s="276">
        <v>1255.8</v>
      </c>
      <c r="J22" s="265">
        <v>2194.3</v>
      </c>
      <c r="K22" s="276">
        <v>465.6</v>
      </c>
      <c r="L22" s="265">
        <v>811.2</v>
      </c>
      <c r="M22" s="264">
        <v>822</v>
      </c>
      <c r="N22" s="264">
        <v>606.06</v>
      </c>
      <c r="O22" s="264">
        <v>437.1</v>
      </c>
      <c r="P22" s="264">
        <v>352.5</v>
      </c>
      <c r="Q22" s="264">
        <v>348.8</v>
      </c>
      <c r="R22" s="264">
        <v>395.2</v>
      </c>
      <c r="S22" s="264">
        <v>571.8</v>
      </c>
      <c r="T22" s="264">
        <v>1017.3</v>
      </c>
      <c r="U22" s="264">
        <v>350.9</v>
      </c>
      <c r="V22" s="264">
        <v>351.6</v>
      </c>
      <c r="W22" s="264">
        <v>382.7</v>
      </c>
      <c r="X22" s="20"/>
    </row>
    <row r="23" ht="15" customHeight="1" spans="1:24">
      <c r="A23" s="263">
        <v>10</v>
      </c>
      <c r="B23" s="264">
        <v>839.7</v>
      </c>
      <c r="C23" s="264">
        <v>858</v>
      </c>
      <c r="D23" s="264">
        <v>571.8</v>
      </c>
      <c r="E23" s="264">
        <v>1118</v>
      </c>
      <c r="F23" s="264">
        <v>770.2</v>
      </c>
      <c r="G23" s="265">
        <v>1208.4</v>
      </c>
      <c r="H23" s="265">
        <v>1196.2</v>
      </c>
      <c r="I23" s="276">
        <v>1284.7</v>
      </c>
      <c r="J23" s="265">
        <v>2260.3</v>
      </c>
      <c r="K23" s="276">
        <v>474.2</v>
      </c>
      <c r="L23" s="265">
        <v>832.6</v>
      </c>
      <c r="M23" s="264">
        <v>844.5</v>
      </c>
      <c r="N23" s="264">
        <v>622.78</v>
      </c>
      <c r="O23" s="264">
        <v>447.7</v>
      </c>
      <c r="P23" s="264">
        <v>357.4</v>
      </c>
      <c r="Q23" s="264">
        <v>353.6</v>
      </c>
      <c r="R23" s="264">
        <v>401.6</v>
      </c>
      <c r="S23" s="264">
        <v>587.1</v>
      </c>
      <c r="T23" s="264">
        <v>1050.8</v>
      </c>
      <c r="U23" s="264">
        <v>355.9</v>
      </c>
      <c r="V23" s="264">
        <v>356.6</v>
      </c>
      <c r="W23" s="264">
        <v>388.7</v>
      </c>
      <c r="X23" s="20"/>
    </row>
    <row r="24" ht="15" customHeight="1" spans="1:24">
      <c r="A24" s="263">
        <v>10.5</v>
      </c>
      <c r="B24" s="264">
        <v>893.3</v>
      </c>
      <c r="C24" s="264">
        <v>914.3</v>
      </c>
      <c r="D24" s="264">
        <v>592.4</v>
      </c>
      <c r="E24" s="264">
        <v>1183.3</v>
      </c>
      <c r="F24" s="264">
        <v>813.9</v>
      </c>
      <c r="G24" s="265">
        <v>1223.9</v>
      </c>
      <c r="H24" s="265">
        <v>1238.2</v>
      </c>
      <c r="I24" s="276">
        <v>1361.2</v>
      </c>
      <c r="J24" s="265">
        <v>2327.2</v>
      </c>
      <c r="K24" s="276">
        <v>495</v>
      </c>
      <c r="L24" s="265">
        <v>902.8</v>
      </c>
      <c r="M24" s="264">
        <v>899.9</v>
      </c>
      <c r="N24" s="264">
        <v>661.03</v>
      </c>
      <c r="O24" s="264">
        <v>555.5</v>
      </c>
      <c r="P24" s="264">
        <v>436.8</v>
      </c>
      <c r="Q24" s="264">
        <v>490.2</v>
      </c>
      <c r="R24" s="264">
        <v>456.8</v>
      </c>
      <c r="S24" s="264">
        <v>599.4</v>
      </c>
      <c r="T24" s="264">
        <v>1073.5</v>
      </c>
      <c r="U24" s="264">
        <v>465.3</v>
      </c>
      <c r="V24" s="264">
        <v>490.3</v>
      </c>
      <c r="W24" s="264">
        <v>485.2</v>
      </c>
      <c r="X24" s="20"/>
    </row>
    <row r="25" ht="15" customHeight="1" spans="1:24">
      <c r="A25" s="263">
        <v>11</v>
      </c>
      <c r="B25" s="264">
        <v>912.6</v>
      </c>
      <c r="C25" s="264">
        <v>934.3</v>
      </c>
      <c r="D25" s="264">
        <v>604.7</v>
      </c>
      <c r="E25" s="264">
        <v>1213.5</v>
      </c>
      <c r="F25" s="264">
        <v>831.4</v>
      </c>
      <c r="G25" s="265">
        <v>1252.3</v>
      </c>
      <c r="H25" s="265">
        <v>1263.7</v>
      </c>
      <c r="I25" s="276">
        <v>1392.5</v>
      </c>
      <c r="J25" s="265">
        <v>2385.6</v>
      </c>
      <c r="K25" s="276">
        <v>504.5</v>
      </c>
      <c r="L25" s="265">
        <v>922.2</v>
      </c>
      <c r="M25" s="264">
        <v>919</v>
      </c>
      <c r="N25" s="264">
        <v>675.76</v>
      </c>
      <c r="O25" s="264">
        <v>568.5</v>
      </c>
      <c r="P25" s="264">
        <v>445.5</v>
      </c>
      <c r="Q25" s="264">
        <v>501.8</v>
      </c>
      <c r="R25" s="264">
        <v>465.8</v>
      </c>
      <c r="S25" s="264">
        <v>611.3</v>
      </c>
      <c r="T25" s="264">
        <v>1100.9</v>
      </c>
      <c r="U25" s="264">
        <v>475.7</v>
      </c>
      <c r="V25" s="264">
        <v>501.8</v>
      </c>
      <c r="W25" s="264">
        <v>496</v>
      </c>
      <c r="X25" s="20"/>
    </row>
    <row r="26" ht="15" customHeight="1" spans="1:24">
      <c r="A26" s="263">
        <v>11.5</v>
      </c>
      <c r="B26" s="264">
        <v>949.8</v>
      </c>
      <c r="C26" s="264">
        <v>972.5</v>
      </c>
      <c r="D26" s="264">
        <v>627.3</v>
      </c>
      <c r="E26" s="264">
        <v>1257.2</v>
      </c>
      <c r="F26" s="264">
        <v>859.2</v>
      </c>
      <c r="G26" s="265">
        <v>1291.9</v>
      </c>
      <c r="H26" s="265">
        <v>1299.3</v>
      </c>
      <c r="I26" s="276">
        <v>1435.3</v>
      </c>
      <c r="J26" s="265">
        <v>2453.7</v>
      </c>
      <c r="K26" s="276">
        <v>523.8</v>
      </c>
      <c r="L26" s="265">
        <v>956.5</v>
      </c>
      <c r="M26" s="264">
        <v>956.7</v>
      </c>
      <c r="N26" s="264">
        <v>698.68</v>
      </c>
      <c r="O26" s="264">
        <v>590</v>
      </c>
      <c r="P26" s="264">
        <v>463.4</v>
      </c>
      <c r="Q26" s="264">
        <v>521.3</v>
      </c>
      <c r="R26" s="264">
        <v>484</v>
      </c>
      <c r="S26" s="264">
        <v>633.6</v>
      </c>
      <c r="T26" s="264">
        <v>1142.8</v>
      </c>
      <c r="U26" s="264">
        <v>494.1</v>
      </c>
      <c r="V26" s="264">
        <v>521.3</v>
      </c>
      <c r="W26" s="264">
        <v>515.1</v>
      </c>
      <c r="X26" s="20"/>
    </row>
    <row r="27" ht="15" customHeight="1" spans="1:24">
      <c r="A27" s="263">
        <v>12</v>
      </c>
      <c r="B27" s="264">
        <v>969</v>
      </c>
      <c r="C27" s="264">
        <v>992.7</v>
      </c>
      <c r="D27" s="264">
        <v>639.6</v>
      </c>
      <c r="E27" s="264">
        <v>1287.4</v>
      </c>
      <c r="F27" s="264">
        <v>876.7</v>
      </c>
      <c r="G27" s="265">
        <v>1320.4</v>
      </c>
      <c r="H27" s="265">
        <v>1324.8</v>
      </c>
      <c r="I27" s="276">
        <v>1466.7</v>
      </c>
      <c r="J27" s="265">
        <v>2511.8</v>
      </c>
      <c r="K27" s="276">
        <v>533.3</v>
      </c>
      <c r="L27" s="265">
        <v>975.6</v>
      </c>
      <c r="M27" s="264">
        <v>976.2</v>
      </c>
      <c r="N27" s="264">
        <v>713.41</v>
      </c>
      <c r="O27" s="264">
        <v>601.2</v>
      </c>
      <c r="P27" s="264">
        <v>470.8</v>
      </c>
      <c r="Q27" s="264">
        <v>530.6</v>
      </c>
      <c r="R27" s="264">
        <v>492.3</v>
      </c>
      <c r="S27" s="264">
        <v>645.8</v>
      </c>
      <c r="T27" s="264">
        <v>1170.7</v>
      </c>
      <c r="U27" s="264">
        <v>502.8</v>
      </c>
      <c r="V27" s="264">
        <v>530.6</v>
      </c>
      <c r="W27" s="264">
        <v>524.1</v>
      </c>
      <c r="X27" s="20"/>
    </row>
    <row r="28" ht="15" customHeight="1" spans="1:24">
      <c r="A28" s="263">
        <v>12.5</v>
      </c>
      <c r="B28" s="264">
        <v>1006.6</v>
      </c>
      <c r="C28" s="264">
        <v>1030.7</v>
      </c>
      <c r="D28" s="264">
        <v>662.2</v>
      </c>
      <c r="E28" s="264">
        <v>1331.2</v>
      </c>
      <c r="F28" s="264">
        <v>904.8</v>
      </c>
      <c r="G28" s="265">
        <v>1359.9</v>
      </c>
      <c r="H28" s="265">
        <v>1360.6</v>
      </c>
      <c r="I28" s="276">
        <v>1509.4</v>
      </c>
      <c r="J28" s="265">
        <v>2580.5</v>
      </c>
      <c r="K28" s="276">
        <v>552.8</v>
      </c>
      <c r="L28" s="265">
        <v>1009.8</v>
      </c>
      <c r="M28" s="264">
        <v>1013.7</v>
      </c>
      <c r="N28" s="264">
        <v>736.43</v>
      </c>
      <c r="O28" s="264">
        <v>622.7</v>
      </c>
      <c r="P28" s="264">
        <v>488.6</v>
      </c>
      <c r="Q28" s="264">
        <v>549.9</v>
      </c>
      <c r="R28" s="264">
        <v>510.4</v>
      </c>
      <c r="S28" s="264">
        <v>668.2</v>
      </c>
      <c r="T28" s="264">
        <v>1212.3</v>
      </c>
      <c r="U28" s="264">
        <v>521.4</v>
      </c>
      <c r="V28" s="264">
        <v>549.9</v>
      </c>
      <c r="W28" s="264">
        <v>543.4</v>
      </c>
      <c r="X28" s="20"/>
    </row>
    <row r="29" ht="15" customHeight="1" spans="1:24">
      <c r="A29" s="263">
        <v>13</v>
      </c>
      <c r="B29" s="264">
        <v>1025.7</v>
      </c>
      <c r="C29" s="264">
        <v>1050.6</v>
      </c>
      <c r="D29" s="264">
        <v>674.5</v>
      </c>
      <c r="E29" s="264">
        <v>1361.3</v>
      </c>
      <c r="F29" s="264">
        <v>922.2</v>
      </c>
      <c r="G29" s="265">
        <v>1388.4</v>
      </c>
      <c r="H29" s="265">
        <v>1385.9</v>
      </c>
      <c r="I29" s="276">
        <v>1541</v>
      </c>
      <c r="J29" s="265">
        <v>2638.4</v>
      </c>
      <c r="K29" s="276">
        <v>561.9</v>
      </c>
      <c r="L29" s="265">
        <v>1029.3</v>
      </c>
      <c r="M29" s="264">
        <v>1033</v>
      </c>
      <c r="N29" s="264">
        <v>751.25</v>
      </c>
      <c r="O29" s="264">
        <v>634</v>
      </c>
      <c r="P29" s="264">
        <v>496</v>
      </c>
      <c r="Q29" s="264">
        <v>559.2</v>
      </c>
      <c r="R29" s="264">
        <v>518.7</v>
      </c>
      <c r="S29" s="264">
        <v>680.3</v>
      </c>
      <c r="T29" s="264">
        <v>1240.2</v>
      </c>
      <c r="U29" s="264">
        <v>529.8</v>
      </c>
      <c r="V29" s="264">
        <v>559.2</v>
      </c>
      <c r="W29" s="264">
        <v>552.4</v>
      </c>
      <c r="X29" s="20"/>
    </row>
    <row r="30" ht="15" customHeight="1" spans="1:24">
      <c r="A30" s="263">
        <v>13.5</v>
      </c>
      <c r="B30" s="264">
        <v>1062.9</v>
      </c>
      <c r="C30" s="264">
        <v>1088.9</v>
      </c>
      <c r="D30" s="264">
        <v>697.1</v>
      </c>
      <c r="E30" s="264">
        <v>1405.3</v>
      </c>
      <c r="F30" s="264">
        <v>950.2</v>
      </c>
      <c r="G30" s="265">
        <v>1428</v>
      </c>
      <c r="H30" s="265">
        <v>1421.7</v>
      </c>
      <c r="I30" s="276">
        <v>1583.7</v>
      </c>
      <c r="J30" s="265">
        <v>2706.9</v>
      </c>
      <c r="K30" s="276">
        <v>581.6</v>
      </c>
      <c r="L30" s="265">
        <v>1063.3</v>
      </c>
      <c r="M30" s="264">
        <v>1070.8</v>
      </c>
      <c r="N30" s="264">
        <v>774.07</v>
      </c>
      <c r="O30" s="264">
        <v>655.6</v>
      </c>
      <c r="P30" s="264">
        <v>513.8</v>
      </c>
      <c r="Q30" s="264">
        <v>578.7</v>
      </c>
      <c r="R30" s="264">
        <v>537</v>
      </c>
      <c r="S30" s="264">
        <v>702.6</v>
      </c>
      <c r="T30" s="264">
        <v>1282</v>
      </c>
      <c r="U30" s="264">
        <v>548.3</v>
      </c>
      <c r="V30" s="264">
        <v>578.7</v>
      </c>
      <c r="W30" s="264">
        <v>571.7</v>
      </c>
      <c r="X30" s="20"/>
    </row>
    <row r="31" ht="15" customHeight="1" spans="1:24">
      <c r="A31" s="263">
        <v>14</v>
      </c>
      <c r="B31" s="264">
        <v>1082.3</v>
      </c>
      <c r="C31" s="264">
        <v>1108.8</v>
      </c>
      <c r="D31" s="264">
        <v>709.5</v>
      </c>
      <c r="E31" s="264">
        <v>1435.1</v>
      </c>
      <c r="F31" s="264">
        <v>967.7</v>
      </c>
      <c r="G31" s="265">
        <v>1456.3</v>
      </c>
      <c r="H31" s="265">
        <v>1447.1</v>
      </c>
      <c r="I31" s="276">
        <v>1615</v>
      </c>
      <c r="J31" s="265">
        <v>2765.1</v>
      </c>
      <c r="K31" s="276">
        <v>590.9</v>
      </c>
      <c r="L31" s="265">
        <v>1082.4</v>
      </c>
      <c r="M31" s="264">
        <v>1090.2</v>
      </c>
      <c r="N31" s="264">
        <v>788.91</v>
      </c>
      <c r="O31" s="264">
        <v>666.8</v>
      </c>
      <c r="P31" s="264">
        <v>521.3</v>
      </c>
      <c r="Q31" s="264">
        <v>587.8</v>
      </c>
      <c r="R31" s="264">
        <v>545.1</v>
      </c>
      <c r="S31" s="264">
        <v>714.8</v>
      </c>
      <c r="T31" s="264">
        <v>1309.9</v>
      </c>
      <c r="U31" s="264">
        <v>556.8</v>
      </c>
      <c r="V31" s="264">
        <v>587.8</v>
      </c>
      <c r="W31" s="264">
        <v>580.8</v>
      </c>
      <c r="X31" s="20"/>
    </row>
    <row r="32" ht="15" customHeight="1" spans="1:24">
      <c r="A32" s="263">
        <v>14.5</v>
      </c>
      <c r="B32" s="264">
        <v>1119.7</v>
      </c>
      <c r="C32" s="264">
        <v>1146.8</v>
      </c>
      <c r="D32" s="264">
        <v>732</v>
      </c>
      <c r="E32" s="264">
        <v>1479.1</v>
      </c>
      <c r="F32" s="264">
        <v>995.5</v>
      </c>
      <c r="G32" s="265">
        <v>1496</v>
      </c>
      <c r="H32" s="265">
        <v>1482.7</v>
      </c>
      <c r="I32" s="276">
        <v>1657.8</v>
      </c>
      <c r="J32" s="265">
        <v>2833.2</v>
      </c>
      <c r="K32" s="276">
        <v>610.4</v>
      </c>
      <c r="L32" s="265">
        <v>1116.6</v>
      </c>
      <c r="M32" s="264">
        <v>1127.8</v>
      </c>
      <c r="N32" s="264">
        <v>811.73</v>
      </c>
      <c r="O32" s="264">
        <v>688.1</v>
      </c>
      <c r="P32" s="264">
        <v>539.1</v>
      </c>
      <c r="Q32" s="264">
        <v>607.3</v>
      </c>
      <c r="R32" s="264">
        <v>563.4</v>
      </c>
      <c r="S32" s="264">
        <v>737.1</v>
      </c>
      <c r="T32" s="264">
        <v>1351.6</v>
      </c>
      <c r="U32" s="264">
        <v>575.5</v>
      </c>
      <c r="V32" s="264">
        <v>607.3</v>
      </c>
      <c r="W32" s="264">
        <v>599.9</v>
      </c>
      <c r="X32" s="20"/>
    </row>
    <row r="33" ht="15" customHeight="1" spans="1:24">
      <c r="A33" s="263">
        <v>15</v>
      </c>
      <c r="B33" s="264">
        <v>1138.7</v>
      </c>
      <c r="C33" s="264">
        <v>1167.1</v>
      </c>
      <c r="D33" s="264">
        <v>745.4</v>
      </c>
      <c r="E33" s="264">
        <v>1510.2</v>
      </c>
      <c r="F33" s="264">
        <v>1014</v>
      </c>
      <c r="G33" s="265">
        <v>1525.3</v>
      </c>
      <c r="H33" s="265">
        <v>1509.3</v>
      </c>
      <c r="I33" s="276">
        <v>1690.5</v>
      </c>
      <c r="J33" s="265">
        <v>2892.5</v>
      </c>
      <c r="K33" s="276">
        <v>620.7</v>
      </c>
      <c r="L33" s="265">
        <v>1135.9</v>
      </c>
      <c r="M33" s="264">
        <v>1148.1</v>
      </c>
      <c r="N33" s="264">
        <v>826.45</v>
      </c>
      <c r="O33" s="264">
        <v>700.4</v>
      </c>
      <c r="P33" s="264">
        <v>547.6</v>
      </c>
      <c r="Q33" s="264">
        <v>617.6</v>
      </c>
      <c r="R33" s="264">
        <v>572.6</v>
      </c>
      <c r="S33" s="264">
        <v>750.3</v>
      </c>
      <c r="T33" s="264">
        <v>1380.6</v>
      </c>
      <c r="U33" s="264">
        <v>585</v>
      </c>
      <c r="V33" s="264">
        <v>617.6</v>
      </c>
      <c r="W33" s="264">
        <v>610.1</v>
      </c>
      <c r="X33" s="20"/>
    </row>
    <row r="34" ht="15" customHeight="1" spans="1:24">
      <c r="A34" s="263">
        <v>15.5</v>
      </c>
      <c r="B34" s="264">
        <v>1176.2</v>
      </c>
      <c r="C34" s="264">
        <v>1205.2</v>
      </c>
      <c r="D34" s="264">
        <v>767.9</v>
      </c>
      <c r="E34" s="264">
        <v>1554</v>
      </c>
      <c r="F34" s="264">
        <v>1041.9</v>
      </c>
      <c r="G34" s="265">
        <v>1565</v>
      </c>
      <c r="H34" s="265">
        <v>1544.9</v>
      </c>
      <c r="I34" s="276">
        <v>1733.2</v>
      </c>
      <c r="J34" s="265">
        <v>2961</v>
      </c>
      <c r="K34" s="276">
        <v>640.2</v>
      </c>
      <c r="L34" s="265">
        <v>1170.1</v>
      </c>
      <c r="M34" s="264">
        <v>1185.8</v>
      </c>
      <c r="N34" s="264">
        <v>849.47</v>
      </c>
      <c r="O34" s="264">
        <v>721.9</v>
      </c>
      <c r="P34" s="264">
        <v>565.5</v>
      </c>
      <c r="Q34" s="264">
        <v>637</v>
      </c>
      <c r="R34" s="264">
        <v>591</v>
      </c>
      <c r="S34" s="264">
        <v>772.6</v>
      </c>
      <c r="T34" s="264">
        <v>1422.3</v>
      </c>
      <c r="U34" s="264">
        <v>603.6</v>
      </c>
      <c r="V34" s="264">
        <v>637</v>
      </c>
      <c r="W34" s="264">
        <v>629.4</v>
      </c>
      <c r="X34" s="20"/>
    </row>
    <row r="35" ht="15" customHeight="1" spans="1:24">
      <c r="A35" s="263">
        <v>16</v>
      </c>
      <c r="B35" s="264">
        <v>1195.4</v>
      </c>
      <c r="C35" s="264">
        <v>1225.2</v>
      </c>
      <c r="D35" s="264">
        <v>780.3</v>
      </c>
      <c r="E35" s="264">
        <v>1584.2</v>
      </c>
      <c r="F35" s="264">
        <v>1059.5</v>
      </c>
      <c r="G35" s="265">
        <v>1593.3</v>
      </c>
      <c r="H35" s="265">
        <v>1570.3</v>
      </c>
      <c r="I35" s="276">
        <v>1762.6</v>
      </c>
      <c r="J35" s="265">
        <v>3019.3</v>
      </c>
      <c r="K35" s="276">
        <v>649.5</v>
      </c>
      <c r="L35" s="265">
        <v>1189.4</v>
      </c>
      <c r="M35" s="264">
        <v>1205.3</v>
      </c>
      <c r="N35" s="264">
        <v>864.2</v>
      </c>
      <c r="O35" s="264">
        <v>733.1</v>
      </c>
      <c r="P35" s="264">
        <v>572.9</v>
      </c>
      <c r="Q35" s="264">
        <v>646.3</v>
      </c>
      <c r="R35" s="264">
        <v>599</v>
      </c>
      <c r="S35" s="264">
        <v>784.8</v>
      </c>
      <c r="T35" s="264">
        <v>1450.2</v>
      </c>
      <c r="U35" s="264">
        <v>611.9</v>
      </c>
      <c r="V35" s="264">
        <v>646.3</v>
      </c>
      <c r="W35" s="264">
        <v>638.3</v>
      </c>
      <c r="X35" s="20"/>
    </row>
    <row r="36" ht="15" customHeight="1" spans="1:24">
      <c r="A36" s="263">
        <v>16.5</v>
      </c>
      <c r="B36" s="264">
        <v>1232.6</v>
      </c>
      <c r="C36" s="264">
        <v>1263.3</v>
      </c>
      <c r="D36" s="264">
        <v>802.9</v>
      </c>
      <c r="E36" s="264">
        <v>1628</v>
      </c>
      <c r="F36" s="264">
        <v>1087.2</v>
      </c>
      <c r="G36" s="265">
        <v>1633.1</v>
      </c>
      <c r="H36" s="265">
        <v>1606.1</v>
      </c>
      <c r="I36" s="276">
        <v>1805.3</v>
      </c>
      <c r="J36" s="265">
        <v>3087.4</v>
      </c>
      <c r="K36" s="276">
        <v>669</v>
      </c>
      <c r="L36" s="265">
        <v>1223.5</v>
      </c>
      <c r="M36" s="264">
        <v>1242.8</v>
      </c>
      <c r="N36" s="264">
        <v>887.13</v>
      </c>
      <c r="O36" s="264">
        <v>754.6</v>
      </c>
      <c r="P36" s="264">
        <v>590.7</v>
      </c>
      <c r="Q36" s="264">
        <v>665.7</v>
      </c>
      <c r="R36" s="264">
        <v>617.5</v>
      </c>
      <c r="S36" s="264">
        <v>807.2</v>
      </c>
      <c r="T36" s="264">
        <v>1492.1</v>
      </c>
      <c r="U36" s="264">
        <v>630.6</v>
      </c>
      <c r="V36" s="264">
        <v>665.7</v>
      </c>
      <c r="W36" s="264">
        <v>657.7</v>
      </c>
      <c r="X36" s="20"/>
    </row>
    <row r="37" ht="15" customHeight="1" spans="1:24">
      <c r="A37" s="263">
        <v>17</v>
      </c>
      <c r="B37" s="264">
        <v>1251.9</v>
      </c>
      <c r="C37" s="264">
        <v>1283.2</v>
      </c>
      <c r="D37" s="264">
        <v>815.4</v>
      </c>
      <c r="E37" s="264">
        <v>1658.1</v>
      </c>
      <c r="F37" s="264">
        <v>1105.1</v>
      </c>
      <c r="G37" s="265">
        <v>1661.3</v>
      </c>
      <c r="H37" s="265">
        <v>1631.4</v>
      </c>
      <c r="I37" s="276">
        <v>1836.6</v>
      </c>
      <c r="J37" s="265">
        <v>3145.8</v>
      </c>
      <c r="K37" s="276">
        <v>678.4</v>
      </c>
      <c r="L37" s="265">
        <v>1242.9</v>
      </c>
      <c r="M37" s="264">
        <v>1262.1</v>
      </c>
      <c r="N37" s="264">
        <v>901.95</v>
      </c>
      <c r="O37" s="264">
        <v>766</v>
      </c>
      <c r="P37" s="264">
        <v>598</v>
      </c>
      <c r="Q37" s="264">
        <v>674.9</v>
      </c>
      <c r="R37" s="264">
        <v>625.5</v>
      </c>
      <c r="S37" s="264">
        <v>819.3</v>
      </c>
      <c r="T37" s="264">
        <v>1520</v>
      </c>
      <c r="U37" s="264">
        <v>639.1</v>
      </c>
      <c r="V37" s="264">
        <v>674.9</v>
      </c>
      <c r="W37" s="264">
        <v>666.6</v>
      </c>
      <c r="X37" s="20"/>
    </row>
    <row r="38" ht="15" customHeight="1" spans="1:24">
      <c r="A38" s="263">
        <v>17.5</v>
      </c>
      <c r="B38" s="264">
        <v>1289.4</v>
      </c>
      <c r="C38" s="264">
        <v>1321.3</v>
      </c>
      <c r="D38" s="264">
        <v>838</v>
      </c>
      <c r="E38" s="264">
        <v>1701.9</v>
      </c>
      <c r="F38" s="264">
        <v>1132.7</v>
      </c>
      <c r="G38" s="265">
        <v>1701.1</v>
      </c>
      <c r="H38" s="265">
        <v>1667.3</v>
      </c>
      <c r="I38" s="276">
        <v>1879.4</v>
      </c>
      <c r="J38" s="265">
        <v>3214.1</v>
      </c>
      <c r="K38" s="276">
        <v>697.8</v>
      </c>
      <c r="L38" s="265">
        <v>1277</v>
      </c>
      <c r="M38" s="264">
        <v>1299.9</v>
      </c>
      <c r="N38" s="264">
        <v>924.87</v>
      </c>
      <c r="O38" s="264">
        <v>787.5</v>
      </c>
      <c r="P38" s="264">
        <v>615.8</v>
      </c>
      <c r="Q38" s="264">
        <v>694.4</v>
      </c>
      <c r="R38" s="264">
        <v>643.9</v>
      </c>
      <c r="S38" s="264">
        <v>841.5</v>
      </c>
      <c r="T38" s="264">
        <v>1561.6</v>
      </c>
      <c r="U38" s="264">
        <v>657.7</v>
      </c>
      <c r="V38" s="264">
        <v>694.4</v>
      </c>
      <c r="W38" s="264">
        <v>685.9</v>
      </c>
      <c r="X38" s="20"/>
    </row>
    <row r="39" ht="15" customHeight="1" spans="1:24">
      <c r="A39" s="263">
        <v>18</v>
      </c>
      <c r="B39" s="264">
        <v>1308.5</v>
      </c>
      <c r="C39" s="264">
        <v>1341.5</v>
      </c>
      <c r="D39" s="264">
        <v>850.3</v>
      </c>
      <c r="E39" s="264">
        <v>1731.9</v>
      </c>
      <c r="F39" s="264">
        <v>1150.4</v>
      </c>
      <c r="G39" s="265">
        <v>1729.4</v>
      </c>
      <c r="H39" s="265">
        <v>1692.9</v>
      </c>
      <c r="I39" s="276">
        <v>1910.9</v>
      </c>
      <c r="J39" s="265">
        <v>3272</v>
      </c>
      <c r="K39" s="276">
        <v>707.1</v>
      </c>
      <c r="L39" s="265">
        <v>1296.1</v>
      </c>
      <c r="M39" s="264">
        <v>1319.3</v>
      </c>
      <c r="N39" s="264">
        <v>939.6</v>
      </c>
      <c r="O39" s="264">
        <v>798.7</v>
      </c>
      <c r="P39" s="264">
        <v>623.3</v>
      </c>
      <c r="Q39" s="264">
        <v>703.6</v>
      </c>
      <c r="R39" s="264">
        <v>651.9</v>
      </c>
      <c r="S39" s="264">
        <v>853.7</v>
      </c>
      <c r="T39" s="264">
        <v>1589.5</v>
      </c>
      <c r="U39" s="264">
        <v>666.2</v>
      </c>
      <c r="V39" s="264">
        <v>703.6</v>
      </c>
      <c r="W39" s="264">
        <v>695</v>
      </c>
      <c r="X39" s="20"/>
    </row>
    <row r="40" ht="15" customHeight="1" spans="1:24">
      <c r="A40" s="263">
        <v>18.5</v>
      </c>
      <c r="B40" s="264">
        <v>1345.7</v>
      </c>
      <c r="C40" s="264">
        <v>1379.8</v>
      </c>
      <c r="D40" s="264">
        <v>873.9</v>
      </c>
      <c r="E40" s="264">
        <v>1776.9</v>
      </c>
      <c r="F40" s="264">
        <v>1179.1</v>
      </c>
      <c r="G40" s="265">
        <v>1770.1</v>
      </c>
      <c r="H40" s="265">
        <v>1729.5</v>
      </c>
      <c r="I40" s="276">
        <v>1954.8</v>
      </c>
      <c r="J40" s="265">
        <v>3341.7</v>
      </c>
      <c r="K40" s="276">
        <v>727.7</v>
      </c>
      <c r="L40" s="265">
        <v>1330.3</v>
      </c>
      <c r="M40" s="264">
        <v>1357.7</v>
      </c>
      <c r="N40" s="264">
        <v>962.52</v>
      </c>
      <c r="O40" s="264">
        <v>821.2</v>
      </c>
      <c r="P40" s="264">
        <v>642.1</v>
      </c>
      <c r="Q40" s="264">
        <v>724</v>
      </c>
      <c r="R40" s="264">
        <v>671.4</v>
      </c>
      <c r="S40" s="264">
        <v>877</v>
      </c>
      <c r="T40" s="264">
        <v>1632.3</v>
      </c>
      <c r="U40" s="264">
        <v>685.7</v>
      </c>
      <c r="V40" s="264">
        <v>724</v>
      </c>
      <c r="W40" s="264">
        <v>715.2</v>
      </c>
      <c r="X40" s="20"/>
    </row>
    <row r="41" ht="15" customHeight="1" spans="1:24">
      <c r="A41" s="263">
        <v>19</v>
      </c>
      <c r="B41" s="264">
        <v>1365.1</v>
      </c>
      <c r="C41" s="264">
        <v>1399.7</v>
      </c>
      <c r="D41" s="264">
        <v>886.3</v>
      </c>
      <c r="E41" s="264">
        <v>1806.8</v>
      </c>
      <c r="F41" s="264">
        <v>1196.8</v>
      </c>
      <c r="G41" s="265">
        <v>1798.3</v>
      </c>
      <c r="H41" s="265">
        <v>1755.1</v>
      </c>
      <c r="I41" s="276">
        <v>1986.2</v>
      </c>
      <c r="J41" s="265">
        <v>3399.8</v>
      </c>
      <c r="K41" s="276">
        <v>736.9</v>
      </c>
      <c r="L41" s="265">
        <v>1349.7</v>
      </c>
      <c r="M41" s="264">
        <v>1377.2</v>
      </c>
      <c r="N41" s="264">
        <v>977.24</v>
      </c>
      <c r="O41" s="264">
        <v>832.3</v>
      </c>
      <c r="P41" s="264">
        <v>649.5</v>
      </c>
      <c r="Q41" s="264">
        <v>733.3</v>
      </c>
      <c r="R41" s="264">
        <v>679.5</v>
      </c>
      <c r="S41" s="264">
        <v>889.2</v>
      </c>
      <c r="T41" s="264">
        <v>1660.2</v>
      </c>
      <c r="U41" s="264">
        <v>694.3</v>
      </c>
      <c r="V41" s="264">
        <v>733.3</v>
      </c>
      <c r="W41" s="264">
        <v>724.3</v>
      </c>
      <c r="X41" s="20"/>
    </row>
    <row r="42" ht="15" customHeight="1" spans="1:24">
      <c r="A42" s="263">
        <v>19.5</v>
      </c>
      <c r="B42" s="264">
        <v>1402.4</v>
      </c>
      <c r="C42" s="264">
        <v>1437.7</v>
      </c>
      <c r="D42" s="264">
        <v>908.8</v>
      </c>
      <c r="E42" s="264">
        <v>1850.8</v>
      </c>
      <c r="F42" s="264">
        <v>1224.5</v>
      </c>
      <c r="G42" s="265">
        <v>1838</v>
      </c>
      <c r="H42" s="265">
        <v>1790.6</v>
      </c>
      <c r="I42" s="276">
        <v>2028.9</v>
      </c>
      <c r="J42" s="265">
        <v>3468.2</v>
      </c>
      <c r="K42" s="276">
        <v>756.6</v>
      </c>
      <c r="L42" s="265">
        <v>1383.7</v>
      </c>
      <c r="M42" s="264">
        <v>1414.9</v>
      </c>
      <c r="N42" s="264">
        <v>1000.17</v>
      </c>
      <c r="O42" s="264">
        <v>853.8</v>
      </c>
      <c r="P42" s="264">
        <v>667.3</v>
      </c>
      <c r="Q42" s="264">
        <v>752.8</v>
      </c>
      <c r="R42" s="264">
        <v>697.8</v>
      </c>
      <c r="S42" s="264">
        <v>911.6</v>
      </c>
      <c r="T42" s="264">
        <v>1701.9</v>
      </c>
      <c r="U42" s="264">
        <v>712.9</v>
      </c>
      <c r="V42" s="264">
        <v>752.8</v>
      </c>
      <c r="W42" s="264">
        <v>743.6</v>
      </c>
      <c r="X42" s="20"/>
    </row>
    <row r="43" ht="15" customHeight="1" spans="1:24">
      <c r="A43" s="263">
        <v>20</v>
      </c>
      <c r="B43" s="264">
        <v>1421.5</v>
      </c>
      <c r="C43" s="264">
        <v>1457.6</v>
      </c>
      <c r="D43" s="264">
        <v>921.2</v>
      </c>
      <c r="E43" s="264">
        <v>1881</v>
      </c>
      <c r="F43" s="264">
        <v>1242.1</v>
      </c>
      <c r="G43" s="265">
        <v>1866.3</v>
      </c>
      <c r="H43" s="265">
        <v>1816.3</v>
      </c>
      <c r="I43" s="276">
        <v>2060.2</v>
      </c>
      <c r="J43" s="265">
        <v>3526.3</v>
      </c>
      <c r="K43" s="276">
        <v>765.8</v>
      </c>
      <c r="L43" s="265">
        <v>1403.1</v>
      </c>
      <c r="M43" s="264">
        <v>1434.4</v>
      </c>
      <c r="N43" s="264">
        <v>1014.9</v>
      </c>
      <c r="O43" s="264">
        <v>865</v>
      </c>
      <c r="P43" s="264">
        <v>674.7</v>
      </c>
      <c r="Q43" s="264">
        <v>761.9</v>
      </c>
      <c r="R43" s="264">
        <v>705.9</v>
      </c>
      <c r="S43" s="264">
        <v>923.7</v>
      </c>
      <c r="T43" s="264">
        <v>1729.9</v>
      </c>
      <c r="U43" s="264">
        <v>721.3</v>
      </c>
      <c r="V43" s="264">
        <v>761.9</v>
      </c>
      <c r="W43" s="264">
        <v>752.7</v>
      </c>
      <c r="X43" s="20"/>
    </row>
    <row r="44" ht="15" customHeight="1" spans="1:24">
      <c r="A44" s="263">
        <v>20.5</v>
      </c>
      <c r="B44" s="264">
        <v>1459</v>
      </c>
      <c r="C44" s="264">
        <v>1496.1</v>
      </c>
      <c r="D44" s="264">
        <v>943.7</v>
      </c>
      <c r="E44" s="264">
        <v>1924.7</v>
      </c>
      <c r="F44" s="264">
        <v>1269.8</v>
      </c>
      <c r="G44" s="265">
        <v>1906</v>
      </c>
      <c r="H44" s="265">
        <v>1851.9</v>
      </c>
      <c r="I44" s="276">
        <v>2103.2</v>
      </c>
      <c r="J44" s="265">
        <v>3594.6</v>
      </c>
      <c r="K44" s="276">
        <v>785.2</v>
      </c>
      <c r="L44" s="265">
        <v>1437.3</v>
      </c>
      <c r="M44" s="264">
        <v>1471.7</v>
      </c>
      <c r="N44" s="264">
        <v>1037.92</v>
      </c>
      <c r="O44" s="264">
        <v>886.6</v>
      </c>
      <c r="P44" s="264">
        <v>692.6</v>
      </c>
      <c r="Q44" s="264">
        <v>781.4</v>
      </c>
      <c r="R44" s="264">
        <v>724.3</v>
      </c>
      <c r="S44" s="264">
        <v>946.1</v>
      </c>
      <c r="T44" s="264">
        <v>1771.6</v>
      </c>
      <c r="U44" s="264">
        <v>740</v>
      </c>
      <c r="V44" s="264">
        <v>781.4</v>
      </c>
      <c r="W44" s="264">
        <v>772</v>
      </c>
      <c r="X44" s="20"/>
    </row>
    <row r="45" ht="15" spans="1:23">
      <c r="A45" s="266" t="s">
        <v>1454</v>
      </c>
      <c r="B45" s="267" t="s">
        <v>1432</v>
      </c>
      <c r="C45" s="267" t="s">
        <v>1433</v>
      </c>
      <c r="D45" s="268" t="s">
        <v>1455</v>
      </c>
      <c r="E45" s="268" t="s">
        <v>1456</v>
      </c>
      <c r="F45" s="268" t="s">
        <v>1457</v>
      </c>
      <c r="G45" s="268" t="s">
        <v>1458</v>
      </c>
      <c r="H45" s="268" t="s">
        <v>1459</v>
      </c>
      <c r="I45" s="268" t="s">
        <v>1460</v>
      </c>
      <c r="J45" s="268" t="s">
        <v>1461</v>
      </c>
      <c r="K45" s="268" t="s">
        <v>1462</v>
      </c>
      <c r="L45" s="268" t="s">
        <v>1463</v>
      </c>
      <c r="M45" s="268" t="s">
        <v>1464</v>
      </c>
      <c r="N45" s="268" t="s">
        <v>1465</v>
      </c>
      <c r="O45" s="277" t="s">
        <v>1466</v>
      </c>
      <c r="P45" s="277" t="s">
        <v>1467</v>
      </c>
      <c r="Q45" s="277" t="s">
        <v>1468</v>
      </c>
      <c r="R45" s="277" t="s">
        <v>1469</v>
      </c>
      <c r="S45" s="277" t="s">
        <v>1470</v>
      </c>
      <c r="T45" s="283" t="s">
        <v>1471</v>
      </c>
      <c r="U45" s="277" t="s">
        <v>1472</v>
      </c>
      <c r="V45" s="277" t="s">
        <v>1473</v>
      </c>
      <c r="W45" s="277" t="s">
        <v>1474</v>
      </c>
    </row>
    <row r="46" ht="17" customHeight="1" spans="1:23">
      <c r="A46" s="269" t="s">
        <v>1476</v>
      </c>
      <c r="B46" s="270">
        <v>80.4</v>
      </c>
      <c r="C46" s="270">
        <v>81.8</v>
      </c>
      <c r="D46" s="270">
        <v>38.4</v>
      </c>
      <c r="E46" s="270">
        <v>93</v>
      </c>
      <c r="F46" s="270">
        <v>59.9</v>
      </c>
      <c r="G46" s="270">
        <v>82.1</v>
      </c>
      <c r="H46" s="270">
        <v>82.7</v>
      </c>
      <c r="I46" s="278">
        <v>100.9</v>
      </c>
      <c r="J46" s="270">
        <v>170.1</v>
      </c>
      <c r="K46" s="270">
        <v>39.4</v>
      </c>
      <c r="L46" s="270">
        <v>68.4</v>
      </c>
      <c r="M46" s="270">
        <v>70.8</v>
      </c>
      <c r="N46" s="270">
        <v>54.27</v>
      </c>
      <c r="O46" s="279">
        <v>39</v>
      </c>
      <c r="P46" s="279">
        <v>34.6</v>
      </c>
      <c r="Q46" s="279">
        <v>37.5</v>
      </c>
      <c r="R46" s="279">
        <v>31.6</v>
      </c>
      <c r="S46" s="279">
        <v>41.9</v>
      </c>
      <c r="T46" s="279">
        <v>81.7</v>
      </c>
      <c r="U46" s="279">
        <v>32</v>
      </c>
      <c r="V46" s="279">
        <v>40.6</v>
      </c>
      <c r="W46" s="279">
        <v>33.6</v>
      </c>
    </row>
    <row r="47" ht="17" customHeight="1" spans="1:23">
      <c r="A47" s="271" t="s">
        <v>1477</v>
      </c>
      <c r="B47" s="270">
        <v>80.1</v>
      </c>
      <c r="C47" s="270">
        <v>81.4</v>
      </c>
      <c r="D47" s="270">
        <v>36.9</v>
      </c>
      <c r="E47" s="270">
        <v>80.9</v>
      </c>
      <c r="F47" s="270">
        <v>57</v>
      </c>
      <c r="G47" s="270">
        <v>80.6</v>
      </c>
      <c r="H47" s="270">
        <v>81.2</v>
      </c>
      <c r="I47" s="278">
        <v>99.5</v>
      </c>
      <c r="J47" s="270">
        <v>143.6</v>
      </c>
      <c r="K47" s="270">
        <v>39.3</v>
      </c>
      <c r="L47" s="270">
        <v>63.2</v>
      </c>
      <c r="M47" s="270">
        <v>70.6</v>
      </c>
      <c r="N47" s="270">
        <v>51.81</v>
      </c>
      <c r="O47" s="279">
        <v>38.7</v>
      </c>
      <c r="P47" s="279">
        <v>33.7</v>
      </c>
      <c r="Q47" s="279">
        <v>35.5</v>
      </c>
      <c r="R47" s="279">
        <v>30.9</v>
      </c>
      <c r="S47" s="279">
        <v>40</v>
      </c>
      <c r="T47" s="279">
        <v>75</v>
      </c>
      <c r="U47" s="279">
        <v>31.1</v>
      </c>
      <c r="V47" s="279">
        <v>35.5</v>
      </c>
      <c r="W47" s="279">
        <v>32.7</v>
      </c>
    </row>
    <row r="48" ht="17" customHeight="1" spans="1:23">
      <c r="A48" s="271" t="s">
        <v>1478</v>
      </c>
      <c r="B48" s="270">
        <v>79.1</v>
      </c>
      <c r="C48" s="270">
        <v>80.4</v>
      </c>
      <c r="D48" s="270">
        <v>35.4</v>
      </c>
      <c r="E48" s="270">
        <v>79.9</v>
      </c>
      <c r="F48" s="270">
        <v>55</v>
      </c>
      <c r="G48" s="270">
        <v>79</v>
      </c>
      <c r="H48" s="270">
        <v>79.6</v>
      </c>
      <c r="I48" s="278">
        <v>98.1</v>
      </c>
      <c r="J48" s="270">
        <v>136.3</v>
      </c>
      <c r="K48" s="270">
        <v>34</v>
      </c>
      <c r="L48" s="270">
        <v>62.9</v>
      </c>
      <c r="M48" s="270">
        <v>69.5</v>
      </c>
      <c r="N48" s="270">
        <v>50.34</v>
      </c>
      <c r="O48" s="279">
        <v>37.5</v>
      </c>
      <c r="P48" s="279">
        <v>32.4</v>
      </c>
      <c r="Q48" s="279">
        <v>30.9</v>
      </c>
      <c r="R48" s="279">
        <v>29.9</v>
      </c>
      <c r="S48" s="279">
        <v>37.4</v>
      </c>
      <c r="T48" s="279">
        <v>71.7</v>
      </c>
      <c r="U48" s="279">
        <v>30.1</v>
      </c>
      <c r="V48" s="279">
        <v>32.4</v>
      </c>
      <c r="W48" s="279">
        <v>31.7</v>
      </c>
    </row>
    <row r="49" ht="17" customHeight="1" spans="1:23">
      <c r="A49" s="271" t="s">
        <v>1423</v>
      </c>
      <c r="B49" s="270">
        <v>86.8</v>
      </c>
      <c r="C49" s="270">
        <v>88.1</v>
      </c>
      <c r="D49" s="270">
        <v>33.6</v>
      </c>
      <c r="E49" s="270">
        <v>78.9</v>
      </c>
      <c r="F49" s="270">
        <v>53.9</v>
      </c>
      <c r="G49" s="270">
        <v>77.7</v>
      </c>
      <c r="H49" s="270">
        <v>78.1</v>
      </c>
      <c r="I49" s="278">
        <v>95.8</v>
      </c>
      <c r="J49" s="270">
        <v>131.5</v>
      </c>
      <c r="K49" s="270">
        <v>30.7</v>
      </c>
      <c r="L49" s="270">
        <v>73.5</v>
      </c>
      <c r="M49" s="270">
        <v>78.5</v>
      </c>
      <c r="N49" s="270">
        <v>48.03</v>
      </c>
      <c r="O49" s="279">
        <v>33.9</v>
      </c>
      <c r="P49" s="279">
        <v>28.6</v>
      </c>
      <c r="Q49" s="279">
        <v>28.6</v>
      </c>
      <c r="R49" s="279">
        <v>34.6</v>
      </c>
      <c r="S49" s="279">
        <v>36.6</v>
      </c>
      <c r="T49" s="279">
        <v>69.7</v>
      </c>
      <c r="U49" s="279">
        <v>34.8</v>
      </c>
      <c r="V49" s="279">
        <v>28.6</v>
      </c>
      <c r="W49" s="279">
        <v>36.2</v>
      </c>
    </row>
    <row r="50" ht="17" customHeight="1" spans="1:23">
      <c r="A50" s="271" t="s">
        <v>1424</v>
      </c>
      <c r="B50" s="272">
        <v>84.3</v>
      </c>
      <c r="C50" s="272">
        <v>85.5</v>
      </c>
      <c r="D50" s="270">
        <v>32.7</v>
      </c>
      <c r="E50" s="270">
        <v>78.9</v>
      </c>
      <c r="F50" s="270">
        <v>53.8</v>
      </c>
      <c r="G50" s="270">
        <v>76.4</v>
      </c>
      <c r="H50" s="270">
        <v>77</v>
      </c>
      <c r="I50" s="278">
        <v>93.5</v>
      </c>
      <c r="J50" s="270">
        <v>128.2</v>
      </c>
      <c r="K50" s="270">
        <v>30</v>
      </c>
      <c r="L50" s="270">
        <v>65.4</v>
      </c>
      <c r="M50" s="272">
        <v>77</v>
      </c>
      <c r="N50" s="272">
        <v>46.41</v>
      </c>
      <c r="O50" s="279">
        <v>32.8</v>
      </c>
      <c r="P50" s="279">
        <v>28.6</v>
      </c>
      <c r="Q50" s="279">
        <v>28.6</v>
      </c>
      <c r="R50" s="279">
        <v>33.4</v>
      </c>
      <c r="S50" s="279">
        <v>36.5</v>
      </c>
      <c r="T50" s="279">
        <v>69.4</v>
      </c>
      <c r="U50" s="279">
        <v>33.2</v>
      </c>
      <c r="V50" s="279">
        <v>28.6</v>
      </c>
      <c r="W50" s="279">
        <v>33.9</v>
      </c>
    </row>
    <row r="51" ht="17" customHeight="1" spans="1:23">
      <c r="A51" s="271" t="s">
        <v>1425</v>
      </c>
      <c r="B51" s="272">
        <v>82.1</v>
      </c>
      <c r="C51" s="272">
        <v>82.9</v>
      </c>
      <c r="D51" s="270">
        <v>29.8</v>
      </c>
      <c r="E51" s="270">
        <v>77.4</v>
      </c>
      <c r="F51" s="270">
        <v>50.7</v>
      </c>
      <c r="G51" s="270">
        <v>74</v>
      </c>
      <c r="H51" s="270">
        <v>74.6</v>
      </c>
      <c r="I51" s="278">
        <v>90.7</v>
      </c>
      <c r="J51" s="270">
        <v>124.4</v>
      </c>
      <c r="K51" s="270">
        <v>28.7</v>
      </c>
      <c r="L51" s="270">
        <v>62.5</v>
      </c>
      <c r="M51" s="272">
        <v>74.4</v>
      </c>
      <c r="N51" s="272">
        <v>45.15</v>
      </c>
      <c r="O51" s="279">
        <v>29.9</v>
      </c>
      <c r="P51" s="279">
        <v>27.6</v>
      </c>
      <c r="Q51" s="279">
        <v>27.6</v>
      </c>
      <c r="R51" s="279">
        <v>31.5</v>
      </c>
      <c r="S51" s="279">
        <v>33.8</v>
      </c>
      <c r="T51" s="279">
        <v>68.2</v>
      </c>
      <c r="U51" s="279">
        <v>30.1</v>
      </c>
      <c r="V51" s="279">
        <v>27.6</v>
      </c>
      <c r="W51" s="279">
        <v>30.7</v>
      </c>
    </row>
    <row r="52" ht="17" customHeight="1" spans="1:23">
      <c r="A52" s="273" t="s">
        <v>1479</v>
      </c>
      <c r="B52" s="272">
        <v>81.4</v>
      </c>
      <c r="C52" s="272">
        <v>82.8</v>
      </c>
      <c r="D52" s="270">
        <v>29.2</v>
      </c>
      <c r="E52" s="270">
        <v>76.9</v>
      </c>
      <c r="F52" s="270">
        <v>50.7</v>
      </c>
      <c r="G52" s="270">
        <v>73.7</v>
      </c>
      <c r="H52" s="270">
        <v>74.3</v>
      </c>
      <c r="I52" s="278">
        <v>90.3</v>
      </c>
      <c r="J52" s="270">
        <v>123.6</v>
      </c>
      <c r="K52" s="270">
        <v>28.1</v>
      </c>
      <c r="L52" s="270">
        <v>61.8</v>
      </c>
      <c r="M52" s="272">
        <v>74.2</v>
      </c>
      <c r="N52" s="272">
        <v>44.29</v>
      </c>
      <c r="O52" s="279">
        <v>26.7</v>
      </c>
      <c r="P52" s="279">
        <v>27.6</v>
      </c>
      <c r="Q52" s="279">
        <v>27.6</v>
      </c>
      <c r="R52" s="279">
        <v>30.8</v>
      </c>
      <c r="S52" s="279">
        <v>33.7</v>
      </c>
      <c r="T52" s="279">
        <v>67.7</v>
      </c>
      <c r="U52" s="279">
        <v>29.5</v>
      </c>
      <c r="V52" s="279">
        <v>27.6</v>
      </c>
      <c r="W52" s="279">
        <v>30.2</v>
      </c>
    </row>
  </sheetData>
  <mergeCells count="2">
    <mergeCell ref="A1:W1"/>
    <mergeCell ref="A2:W2"/>
  </mergeCells>
  <hyperlinks>
    <hyperlink ref="X1" location="目录!A1" display="目录"/>
    <hyperlink ref="X2" location="'F5-分区'!A1" display="分区表"/>
  </hyperlink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6"/>
  <sheetViews>
    <sheetView workbookViewId="0">
      <selection activeCell="H1" sqref="H1"/>
    </sheetView>
  </sheetViews>
  <sheetFormatPr defaultColWidth="9" defaultRowHeight="13.5" outlineLevelCol="7"/>
  <cols>
    <col min="1" max="7" width="15.6333333333333" customWidth="1"/>
  </cols>
  <sheetData>
    <row r="1" ht="51" spans="1:8">
      <c r="A1" s="246" t="s">
        <v>1990</v>
      </c>
      <c r="B1" s="246"/>
      <c r="C1" s="246"/>
      <c r="D1" s="246"/>
      <c r="E1" s="246"/>
      <c r="F1" s="246"/>
      <c r="G1" s="246"/>
      <c r="H1" s="26" t="s">
        <v>60</v>
      </c>
    </row>
    <row r="2" ht="14.25" spans="1:6">
      <c r="A2" s="247" t="s">
        <v>1991</v>
      </c>
      <c r="B2" s="247"/>
      <c r="C2" s="247"/>
      <c r="D2" s="247" t="s">
        <v>1992</v>
      </c>
      <c r="E2" s="247"/>
      <c r="F2" s="247"/>
    </row>
    <row r="3" ht="14.25" spans="1:6">
      <c r="A3" s="248" t="s">
        <v>1483</v>
      </c>
      <c r="B3" s="248" t="s">
        <v>1484</v>
      </c>
      <c r="C3" s="248"/>
      <c r="D3" s="248" t="s">
        <v>429</v>
      </c>
      <c r="E3" s="248" t="s">
        <v>955</v>
      </c>
      <c r="F3" s="248" t="s">
        <v>956</v>
      </c>
    </row>
    <row r="4" ht="14.25" spans="1:6">
      <c r="A4" s="248" t="s">
        <v>1485</v>
      </c>
      <c r="B4" s="248" t="s">
        <v>1486</v>
      </c>
      <c r="C4" s="248"/>
      <c r="D4" s="248" t="s">
        <v>427</v>
      </c>
      <c r="E4" s="248" t="s">
        <v>953</v>
      </c>
      <c r="F4" s="248" t="s">
        <v>954</v>
      </c>
    </row>
    <row r="5" ht="14.25" spans="1:6">
      <c r="A5" s="248" t="s">
        <v>1487</v>
      </c>
      <c r="B5" s="248" t="s">
        <v>1488</v>
      </c>
      <c r="C5" s="248"/>
      <c r="D5" s="248" t="s">
        <v>428</v>
      </c>
      <c r="E5" s="248" t="s">
        <v>1055</v>
      </c>
      <c r="F5" s="248" t="s">
        <v>1056</v>
      </c>
    </row>
    <row r="6" ht="14.25" spans="1:6">
      <c r="A6" s="248" t="s">
        <v>1489</v>
      </c>
      <c r="B6" s="248" t="s">
        <v>1490</v>
      </c>
      <c r="C6" s="248"/>
      <c r="D6" s="248" t="s">
        <v>1155</v>
      </c>
      <c r="E6" s="248" t="s">
        <v>1156</v>
      </c>
      <c r="F6" s="248" t="s">
        <v>1157</v>
      </c>
    </row>
    <row r="7" ht="14.25" spans="1:6">
      <c r="A7" s="248" t="s">
        <v>1491</v>
      </c>
      <c r="B7" s="248" t="s">
        <v>1492</v>
      </c>
      <c r="C7" s="248"/>
      <c r="D7" s="248" t="s">
        <v>995</v>
      </c>
      <c r="E7" s="248" t="s">
        <v>996</v>
      </c>
      <c r="F7" s="248" t="s">
        <v>997</v>
      </c>
    </row>
    <row r="8" ht="14.25" spans="1:6">
      <c r="A8" s="248" t="s">
        <v>1493</v>
      </c>
      <c r="B8" s="248" t="s">
        <v>1494</v>
      </c>
      <c r="C8" s="248"/>
      <c r="D8" s="248" t="s">
        <v>433</v>
      </c>
      <c r="E8" s="248" t="s">
        <v>957</v>
      </c>
      <c r="F8" s="248" t="s">
        <v>958</v>
      </c>
    </row>
    <row r="9" ht="14.25" spans="1:6">
      <c r="A9" s="248" t="s">
        <v>1495</v>
      </c>
      <c r="B9" s="248" t="s">
        <v>1496</v>
      </c>
      <c r="C9" s="248"/>
      <c r="D9" s="248" t="s">
        <v>443</v>
      </c>
      <c r="E9" s="248" t="s">
        <v>1497</v>
      </c>
      <c r="F9" s="248" t="s">
        <v>960</v>
      </c>
    </row>
    <row r="10" ht="14.25" spans="1:6">
      <c r="A10" s="248" t="s">
        <v>1498</v>
      </c>
      <c r="B10" s="248" t="s">
        <v>1499</v>
      </c>
      <c r="C10" s="248"/>
      <c r="D10" s="248" t="s">
        <v>1057</v>
      </c>
      <c r="E10" s="248" t="s">
        <v>1058</v>
      </c>
      <c r="F10" s="248" t="s">
        <v>1059</v>
      </c>
    </row>
    <row r="11" ht="14.25" spans="1:6">
      <c r="A11" s="247" t="s">
        <v>1993</v>
      </c>
      <c r="B11" s="247"/>
      <c r="C11" s="247"/>
      <c r="D11" s="248" t="s">
        <v>781</v>
      </c>
      <c r="E11" s="248" t="s">
        <v>782</v>
      </c>
      <c r="F11" s="248" t="s">
        <v>783</v>
      </c>
    </row>
    <row r="12" ht="14.25" spans="1:6">
      <c r="A12" s="248" t="s">
        <v>597</v>
      </c>
      <c r="B12" s="248" t="s">
        <v>1238</v>
      </c>
      <c r="C12" s="248" t="s">
        <v>1239</v>
      </c>
      <c r="D12" s="248" t="s">
        <v>1501</v>
      </c>
      <c r="E12" s="248" t="s">
        <v>1502</v>
      </c>
      <c r="F12" s="248" t="s">
        <v>963</v>
      </c>
    </row>
    <row r="13" ht="14.25" spans="1:6">
      <c r="A13" s="248" t="s">
        <v>595</v>
      </c>
      <c r="B13" s="248" t="s">
        <v>1503</v>
      </c>
      <c r="C13" s="248" t="s">
        <v>1504</v>
      </c>
      <c r="D13" s="248" t="s">
        <v>1060</v>
      </c>
      <c r="E13" s="248" t="s">
        <v>1061</v>
      </c>
      <c r="F13" s="248" t="s">
        <v>1062</v>
      </c>
    </row>
    <row r="14" ht="14.25" spans="1:6">
      <c r="A14" s="247" t="s">
        <v>1994</v>
      </c>
      <c r="B14" s="247"/>
      <c r="C14" s="247"/>
      <c r="D14" s="248" t="s">
        <v>1166</v>
      </c>
      <c r="E14" s="248" t="s">
        <v>1167</v>
      </c>
      <c r="F14" s="248" t="s">
        <v>1168</v>
      </c>
    </row>
    <row r="15" ht="14.25" spans="1:6">
      <c r="A15" s="248" t="s">
        <v>670</v>
      </c>
      <c r="B15" s="248" t="s">
        <v>1505</v>
      </c>
      <c r="C15" s="248" t="s">
        <v>734</v>
      </c>
      <c r="D15" s="248" t="s">
        <v>1063</v>
      </c>
      <c r="E15" s="248" t="s">
        <v>1064</v>
      </c>
      <c r="F15" s="248" t="s">
        <v>1065</v>
      </c>
    </row>
    <row r="16" ht="14.25" spans="1:6">
      <c r="A16" s="247" t="s">
        <v>1995</v>
      </c>
      <c r="B16" s="247"/>
      <c r="C16" s="247"/>
      <c r="D16" s="248" t="s">
        <v>1090</v>
      </c>
      <c r="E16" s="248" t="s">
        <v>1091</v>
      </c>
      <c r="F16" s="248" t="s">
        <v>1092</v>
      </c>
    </row>
    <row r="17" ht="14.25" spans="1:6">
      <c r="A17" s="248" t="s">
        <v>586</v>
      </c>
      <c r="B17" s="248" t="s">
        <v>750</v>
      </c>
      <c r="C17" s="248" t="s">
        <v>751</v>
      </c>
      <c r="D17" s="248" t="s">
        <v>1071</v>
      </c>
      <c r="E17" s="248" t="s">
        <v>1072</v>
      </c>
      <c r="F17" s="248" t="s">
        <v>1073</v>
      </c>
    </row>
    <row r="18" ht="14.25" spans="1:6">
      <c r="A18" s="247" t="s">
        <v>1996</v>
      </c>
      <c r="B18" s="247"/>
      <c r="C18" s="247"/>
      <c r="D18" s="248" t="s">
        <v>1151</v>
      </c>
      <c r="E18" s="248" t="s">
        <v>1152</v>
      </c>
      <c r="F18" s="248" t="s">
        <v>1153</v>
      </c>
    </row>
    <row r="19" ht="14.25" spans="1:6">
      <c r="A19" s="249" t="s">
        <v>1506</v>
      </c>
      <c r="B19" s="249" t="s">
        <v>769</v>
      </c>
      <c r="C19" s="249" t="s">
        <v>770</v>
      </c>
      <c r="D19" s="248" t="s">
        <v>467</v>
      </c>
      <c r="E19" s="248" t="s">
        <v>1507</v>
      </c>
      <c r="F19" s="248" t="s">
        <v>1077</v>
      </c>
    </row>
    <row r="20" ht="14.25" spans="1:6">
      <c r="A20" s="248" t="s">
        <v>585</v>
      </c>
      <c r="B20" s="248" t="s">
        <v>1508</v>
      </c>
      <c r="C20" s="248" t="s">
        <v>772</v>
      </c>
      <c r="D20" s="248" t="s">
        <v>492</v>
      </c>
      <c r="E20" s="248" t="s">
        <v>1509</v>
      </c>
      <c r="F20" s="248" t="s">
        <v>1161</v>
      </c>
    </row>
    <row r="21" ht="14.25" spans="1:6">
      <c r="A21" s="248" t="s">
        <v>1279</v>
      </c>
      <c r="B21" s="248" t="s">
        <v>1280</v>
      </c>
      <c r="C21" s="248" t="s">
        <v>1281</v>
      </c>
      <c r="D21" s="248" t="s">
        <v>468</v>
      </c>
      <c r="E21" s="248" t="s">
        <v>1158</v>
      </c>
      <c r="F21" s="248" t="s">
        <v>1159</v>
      </c>
    </row>
    <row r="22" ht="14.25" spans="1:6">
      <c r="A22" s="247" t="s">
        <v>1997</v>
      </c>
      <c r="B22" s="247"/>
      <c r="C22" s="247"/>
      <c r="D22" s="248" t="s">
        <v>480</v>
      </c>
      <c r="E22" s="248" t="s">
        <v>1078</v>
      </c>
      <c r="F22" s="248" t="s">
        <v>1079</v>
      </c>
    </row>
    <row r="23" ht="14.25" spans="1:6">
      <c r="A23" s="248" t="s">
        <v>606</v>
      </c>
      <c r="B23" s="248" t="s">
        <v>905</v>
      </c>
      <c r="C23" s="248" t="s">
        <v>906</v>
      </c>
      <c r="D23" s="248" t="s">
        <v>461</v>
      </c>
      <c r="E23" s="248" t="s">
        <v>1043</v>
      </c>
      <c r="F23" s="248" t="s">
        <v>1044</v>
      </c>
    </row>
    <row r="24" ht="14.25" spans="1:6">
      <c r="A24" s="248" t="s">
        <v>979</v>
      </c>
      <c r="B24" s="248" t="s">
        <v>980</v>
      </c>
      <c r="C24" s="248" t="s">
        <v>981</v>
      </c>
      <c r="D24" s="248" t="s">
        <v>1040</v>
      </c>
      <c r="E24" s="248" t="s">
        <v>1041</v>
      </c>
      <c r="F24" s="248" t="s">
        <v>1042</v>
      </c>
    </row>
    <row r="25" ht="14.25" spans="1:6">
      <c r="A25" s="248" t="s">
        <v>916</v>
      </c>
      <c r="B25" s="248" t="s">
        <v>917</v>
      </c>
      <c r="C25" s="248" t="s">
        <v>918</v>
      </c>
      <c r="D25" s="248" t="s">
        <v>486</v>
      </c>
      <c r="E25" s="248" t="s">
        <v>1085</v>
      </c>
      <c r="F25" s="248" t="s">
        <v>1086</v>
      </c>
    </row>
    <row r="26" ht="14.25" spans="1:6">
      <c r="A26" s="248" t="s">
        <v>1510</v>
      </c>
      <c r="B26" s="248" t="s">
        <v>1511</v>
      </c>
      <c r="C26" s="248" t="s">
        <v>930</v>
      </c>
      <c r="D26" s="248" t="s">
        <v>466</v>
      </c>
      <c r="E26" s="248" t="s">
        <v>1074</v>
      </c>
      <c r="F26" s="248" t="s">
        <v>1075</v>
      </c>
    </row>
    <row r="27" ht="14.25" spans="1:6">
      <c r="A27" s="248" t="s">
        <v>603</v>
      </c>
      <c r="B27" s="248" t="s">
        <v>903</v>
      </c>
      <c r="C27" s="248" t="s">
        <v>904</v>
      </c>
      <c r="D27" s="248" t="s">
        <v>969</v>
      </c>
      <c r="E27" s="248" t="s">
        <v>1512</v>
      </c>
      <c r="F27" s="248" t="s">
        <v>971</v>
      </c>
    </row>
    <row r="28" ht="14.25" spans="1:6">
      <c r="A28" s="249" t="s">
        <v>1513</v>
      </c>
      <c r="B28" s="249" t="s">
        <v>1514</v>
      </c>
      <c r="C28" s="249" t="s">
        <v>944</v>
      </c>
      <c r="D28" s="248" t="s">
        <v>1082</v>
      </c>
      <c r="E28" s="248" t="s">
        <v>1083</v>
      </c>
      <c r="F28" s="248" t="s">
        <v>1084</v>
      </c>
    </row>
    <row r="29" ht="14.25" spans="1:6">
      <c r="A29" s="248" t="s">
        <v>945</v>
      </c>
      <c r="B29" s="248" t="s">
        <v>946</v>
      </c>
      <c r="C29" s="248" t="s">
        <v>947</v>
      </c>
      <c r="D29" s="248" t="s">
        <v>639</v>
      </c>
      <c r="E29" s="248" t="s">
        <v>950</v>
      </c>
      <c r="F29" s="248" t="s">
        <v>951</v>
      </c>
    </row>
    <row r="30" ht="14.25" spans="1:6">
      <c r="A30" s="248" t="s">
        <v>934</v>
      </c>
      <c r="B30" s="248" t="s">
        <v>935</v>
      </c>
      <c r="C30" s="248" t="s">
        <v>936</v>
      </c>
      <c r="D30" s="248" t="s">
        <v>482</v>
      </c>
      <c r="E30" s="248" t="s">
        <v>1515</v>
      </c>
      <c r="F30" s="248" t="s">
        <v>1170</v>
      </c>
    </row>
    <row r="31" ht="14.25" spans="1:6">
      <c r="A31" s="250" t="s">
        <v>940</v>
      </c>
      <c r="B31" s="250" t="s">
        <v>941</v>
      </c>
      <c r="C31" s="250" t="s">
        <v>942</v>
      </c>
      <c r="D31" s="248" t="s">
        <v>1516</v>
      </c>
      <c r="E31" s="248" t="s">
        <v>1032</v>
      </c>
      <c r="F31" s="248" t="s">
        <v>1033</v>
      </c>
    </row>
    <row r="32" ht="14.25" spans="1:6">
      <c r="A32" s="250" t="s">
        <v>567</v>
      </c>
      <c r="B32" s="250" t="s">
        <v>1034</v>
      </c>
      <c r="C32" s="250" t="s">
        <v>1035</v>
      </c>
      <c r="D32" s="248" t="s">
        <v>1045</v>
      </c>
      <c r="E32" s="248" t="s">
        <v>1046</v>
      </c>
      <c r="F32" s="248" t="s">
        <v>1047</v>
      </c>
    </row>
    <row r="33" ht="14.25" spans="1:6">
      <c r="A33" s="248" t="s">
        <v>907</v>
      </c>
      <c r="B33" s="248" t="s">
        <v>908</v>
      </c>
      <c r="C33" s="248" t="s">
        <v>909</v>
      </c>
      <c r="D33" s="248" t="s">
        <v>481</v>
      </c>
      <c r="E33" s="248" t="s">
        <v>976</v>
      </c>
      <c r="F33" s="248" t="s">
        <v>306</v>
      </c>
    </row>
    <row r="34" ht="14.25" spans="1:6">
      <c r="A34" s="248" t="s">
        <v>910</v>
      </c>
      <c r="B34" s="248" t="s">
        <v>911</v>
      </c>
      <c r="C34" s="248" t="s">
        <v>912</v>
      </c>
      <c r="D34" s="248" t="s">
        <v>1096</v>
      </c>
      <c r="E34" s="248" t="s">
        <v>1097</v>
      </c>
      <c r="F34" s="248" t="s">
        <v>1098</v>
      </c>
    </row>
    <row r="35" ht="14.25" spans="1:6">
      <c r="A35" s="248" t="s">
        <v>913</v>
      </c>
      <c r="B35" s="248" t="s">
        <v>914</v>
      </c>
      <c r="C35" s="248" t="s">
        <v>915</v>
      </c>
      <c r="D35" s="248" t="s">
        <v>498</v>
      </c>
      <c r="E35" s="248" t="s">
        <v>1171</v>
      </c>
      <c r="F35" s="248" t="s">
        <v>1172</v>
      </c>
    </row>
    <row r="36" ht="14.25" spans="1:6">
      <c r="A36" s="248" t="s">
        <v>520</v>
      </c>
      <c r="B36" s="248" t="s">
        <v>1288</v>
      </c>
      <c r="C36" s="248" t="s">
        <v>1289</v>
      </c>
      <c r="D36" s="248" t="s">
        <v>1517</v>
      </c>
      <c r="E36" s="248" t="s">
        <v>1518</v>
      </c>
      <c r="F36" s="248" t="s">
        <v>1519</v>
      </c>
    </row>
    <row r="37" ht="14.25" spans="1:6">
      <c r="A37" s="248" t="s">
        <v>925</v>
      </c>
      <c r="B37" s="248" t="s">
        <v>926</v>
      </c>
      <c r="C37" s="248" t="s">
        <v>927</v>
      </c>
      <c r="D37" s="248" t="s">
        <v>1520</v>
      </c>
      <c r="E37" s="248" t="s">
        <v>1521</v>
      </c>
      <c r="F37" s="248" t="s">
        <v>984</v>
      </c>
    </row>
    <row r="38" ht="14.25" spans="1:6">
      <c r="A38" s="248" t="s">
        <v>931</v>
      </c>
      <c r="B38" s="248" t="s">
        <v>932</v>
      </c>
      <c r="C38" s="248" t="s">
        <v>933</v>
      </c>
      <c r="D38" s="248" t="s">
        <v>1104</v>
      </c>
      <c r="E38" s="248" t="s">
        <v>1105</v>
      </c>
      <c r="F38" s="248" t="s">
        <v>1106</v>
      </c>
    </row>
    <row r="39" ht="14.25" spans="1:6">
      <c r="A39" s="251" t="s">
        <v>1522</v>
      </c>
      <c r="B39" s="251" t="s">
        <v>965</v>
      </c>
      <c r="C39" s="251" t="s">
        <v>966</v>
      </c>
      <c r="D39" s="248" t="s">
        <v>1107</v>
      </c>
      <c r="E39" s="248" t="s">
        <v>1108</v>
      </c>
      <c r="F39" s="248" t="s">
        <v>1109</v>
      </c>
    </row>
    <row r="40" ht="14.25" spans="1:6">
      <c r="A40" s="248" t="s">
        <v>522</v>
      </c>
      <c r="B40" s="248" t="s">
        <v>1523</v>
      </c>
      <c r="C40" s="248" t="s">
        <v>989</v>
      </c>
      <c r="D40" s="248" t="s">
        <v>797</v>
      </c>
      <c r="E40" s="248" t="s">
        <v>1524</v>
      </c>
      <c r="F40" s="248" t="s">
        <v>799</v>
      </c>
    </row>
    <row r="41" ht="14.25" spans="1:6">
      <c r="A41" s="248" t="s">
        <v>1525</v>
      </c>
      <c r="B41" s="248" t="s">
        <v>1526</v>
      </c>
      <c r="C41" s="248" t="s">
        <v>921</v>
      </c>
      <c r="D41" s="248" t="s">
        <v>1173</v>
      </c>
      <c r="E41" s="248" t="s">
        <v>1174</v>
      </c>
      <c r="F41" s="248" t="s">
        <v>1175</v>
      </c>
    </row>
    <row r="42" ht="14.25" spans="1:6">
      <c r="A42" s="248" t="s">
        <v>631</v>
      </c>
      <c r="B42" s="248" t="s">
        <v>922</v>
      </c>
      <c r="C42" s="248" t="s">
        <v>923</v>
      </c>
      <c r="D42" s="248" t="s">
        <v>1116</v>
      </c>
      <c r="E42" s="248" t="s">
        <v>1117</v>
      </c>
      <c r="F42" s="248" t="s">
        <v>1118</v>
      </c>
    </row>
    <row r="43" ht="14.25" spans="1:6">
      <c r="A43" s="248" t="s">
        <v>1310</v>
      </c>
      <c r="B43" s="248" t="s">
        <v>1527</v>
      </c>
      <c r="C43" s="248" t="s">
        <v>1312</v>
      </c>
      <c r="D43" s="248" t="s">
        <v>1113</v>
      </c>
      <c r="E43" s="248" t="s">
        <v>1114</v>
      </c>
      <c r="F43" s="248" t="s">
        <v>1115</v>
      </c>
    </row>
    <row r="44" ht="14.25" spans="1:6">
      <c r="A44" s="248" t="s">
        <v>1014</v>
      </c>
      <c r="B44" s="248" t="s">
        <v>1015</v>
      </c>
      <c r="C44" s="248" t="s">
        <v>1016</v>
      </c>
      <c r="D44" s="248" t="s">
        <v>985</v>
      </c>
      <c r="E44" s="248" t="s">
        <v>1528</v>
      </c>
      <c r="F44" s="248" t="s">
        <v>987</v>
      </c>
    </row>
    <row r="45" ht="14.25" spans="1:6">
      <c r="A45" s="248" t="s">
        <v>990</v>
      </c>
      <c r="B45" s="248" t="s">
        <v>991</v>
      </c>
      <c r="C45" s="248" t="s">
        <v>992</v>
      </c>
      <c r="D45" s="248" t="s">
        <v>478</v>
      </c>
      <c r="E45" s="248" t="s">
        <v>1529</v>
      </c>
      <c r="F45" s="248" t="s">
        <v>975</v>
      </c>
    </row>
    <row r="46" ht="14.25" spans="1:6">
      <c r="A46" s="247" t="s">
        <v>1998</v>
      </c>
      <c r="B46" s="247"/>
      <c r="C46" s="247"/>
      <c r="D46" s="248" t="s">
        <v>513</v>
      </c>
      <c r="E46" s="248" t="s">
        <v>1119</v>
      </c>
      <c r="F46" s="248" t="s">
        <v>1120</v>
      </c>
    </row>
    <row r="47" ht="14.25" spans="1:6">
      <c r="A47" s="248" t="s">
        <v>570</v>
      </c>
      <c r="B47" s="248" t="s">
        <v>1002</v>
      </c>
      <c r="C47" s="248" t="s">
        <v>1003</v>
      </c>
      <c r="D47" s="248" t="s">
        <v>1121</v>
      </c>
      <c r="E47" s="248" t="s">
        <v>1122</v>
      </c>
      <c r="F47" s="248" t="s">
        <v>1123</v>
      </c>
    </row>
    <row r="48" ht="14.25" spans="1:6">
      <c r="A48" s="248" t="s">
        <v>800</v>
      </c>
      <c r="B48" s="248" t="s">
        <v>801</v>
      </c>
      <c r="C48" s="248" t="s">
        <v>802</v>
      </c>
      <c r="D48" s="248" t="s">
        <v>1124</v>
      </c>
      <c r="E48" s="248" t="s">
        <v>1125</v>
      </c>
      <c r="F48" s="248" t="s">
        <v>1126</v>
      </c>
    </row>
    <row r="49" ht="14.25" spans="1:6">
      <c r="A49" s="248" t="s">
        <v>434</v>
      </c>
      <c r="B49" s="248" t="s">
        <v>1037</v>
      </c>
      <c r="C49" s="248" t="s">
        <v>1038</v>
      </c>
      <c r="D49" s="248" t="s">
        <v>656</v>
      </c>
      <c r="E49" s="248" t="s">
        <v>809</v>
      </c>
      <c r="F49" s="248" t="s">
        <v>810</v>
      </c>
    </row>
    <row r="50" ht="14.25" spans="1:6">
      <c r="A50" s="248" t="s">
        <v>1010</v>
      </c>
      <c r="B50" s="248" t="s">
        <v>1011</v>
      </c>
      <c r="C50" s="248" t="s">
        <v>1012</v>
      </c>
      <c r="D50" s="248" t="s">
        <v>1176</v>
      </c>
      <c r="E50" s="248" t="s">
        <v>1177</v>
      </c>
      <c r="F50" s="248" t="s">
        <v>1178</v>
      </c>
    </row>
    <row r="51" ht="14.25" spans="1:6">
      <c r="A51" s="248" t="s">
        <v>1007</v>
      </c>
      <c r="B51" s="248" t="s">
        <v>1008</v>
      </c>
      <c r="C51" s="248" t="s">
        <v>1009</v>
      </c>
      <c r="D51" s="248" t="s">
        <v>519</v>
      </c>
      <c r="E51" s="248" t="s">
        <v>1127</v>
      </c>
      <c r="F51" s="248" t="s">
        <v>1128</v>
      </c>
    </row>
    <row r="52" ht="14.25" spans="1:6">
      <c r="A52" s="248" t="s">
        <v>1021</v>
      </c>
      <c r="B52" s="248" t="s">
        <v>1022</v>
      </c>
      <c r="C52" s="248" t="s">
        <v>1023</v>
      </c>
      <c r="D52" s="248" t="s">
        <v>1530</v>
      </c>
      <c r="E52" s="248" t="s">
        <v>1531</v>
      </c>
      <c r="F52" s="248" t="s">
        <v>1532</v>
      </c>
    </row>
    <row r="53" ht="14.25" spans="1:6">
      <c r="A53" s="248" t="s">
        <v>1018</v>
      </c>
      <c r="B53" s="248" t="s">
        <v>1019</v>
      </c>
      <c r="C53" s="248" t="s">
        <v>1020</v>
      </c>
      <c r="D53" s="248" t="s">
        <v>500</v>
      </c>
      <c r="E53" s="248" t="s">
        <v>1533</v>
      </c>
      <c r="F53" s="248" t="s">
        <v>1100</v>
      </c>
    </row>
    <row r="54" ht="14.25" spans="1:6">
      <c r="A54" s="250" t="s">
        <v>642</v>
      </c>
      <c r="B54" s="250" t="s">
        <v>835</v>
      </c>
      <c r="C54" s="250" t="s">
        <v>836</v>
      </c>
      <c r="D54" s="248" t="s">
        <v>1101</v>
      </c>
      <c r="E54" s="248" t="s">
        <v>1102</v>
      </c>
      <c r="F54" s="248" t="s">
        <v>1103</v>
      </c>
    </row>
    <row r="55" ht="14.25" spans="1:6">
      <c r="A55" s="248" t="s">
        <v>1004</v>
      </c>
      <c r="B55" s="248" t="s">
        <v>1005</v>
      </c>
      <c r="C55" s="248" t="s">
        <v>1006</v>
      </c>
      <c r="D55" s="248" t="s">
        <v>1129</v>
      </c>
      <c r="E55" s="248" t="s">
        <v>1130</v>
      </c>
      <c r="F55" s="248" t="s">
        <v>1131</v>
      </c>
    </row>
    <row r="56" ht="14.25" spans="1:6">
      <c r="A56" s="250" t="s">
        <v>1026</v>
      </c>
      <c r="B56" s="250" t="s">
        <v>1027</v>
      </c>
      <c r="C56" s="250" t="s">
        <v>1028</v>
      </c>
      <c r="D56" s="248" t="s">
        <v>1132</v>
      </c>
      <c r="E56" s="248" t="s">
        <v>1133</v>
      </c>
      <c r="F56" s="248" t="s">
        <v>1134</v>
      </c>
    </row>
    <row r="57" ht="14.25" spans="1:6">
      <c r="A57" s="248" t="s">
        <v>1048</v>
      </c>
      <c r="B57" s="248" t="s">
        <v>1049</v>
      </c>
      <c r="C57" s="248" t="s">
        <v>1050</v>
      </c>
      <c r="D57" s="248" t="s">
        <v>533</v>
      </c>
      <c r="E57" s="248" t="s">
        <v>1135</v>
      </c>
      <c r="F57" s="248" t="s">
        <v>1136</v>
      </c>
    </row>
    <row r="58" ht="14.25" spans="1:6">
      <c r="A58" s="248" t="s">
        <v>565</v>
      </c>
      <c r="B58" s="248" t="s">
        <v>832</v>
      </c>
      <c r="C58" s="248" t="s">
        <v>833</v>
      </c>
      <c r="D58" s="249" t="s">
        <v>1535</v>
      </c>
      <c r="E58" s="249" t="s">
        <v>1536</v>
      </c>
      <c r="F58" s="249" t="s">
        <v>1537</v>
      </c>
    </row>
    <row r="59" ht="14.25" spans="1:6">
      <c r="A59" s="248" t="s">
        <v>999</v>
      </c>
      <c r="B59" s="248" t="s">
        <v>1000</v>
      </c>
      <c r="C59" s="248" t="s">
        <v>1001</v>
      </c>
      <c r="D59" s="248" t="s">
        <v>1142</v>
      </c>
      <c r="E59" s="248" t="s">
        <v>1143</v>
      </c>
      <c r="F59" s="248" t="s">
        <v>1144</v>
      </c>
    </row>
    <row r="60" ht="14.25" spans="1:6">
      <c r="A60" s="247" t="s">
        <v>1999</v>
      </c>
      <c r="B60" s="247"/>
      <c r="C60" s="247"/>
      <c r="D60" s="248" t="s">
        <v>456</v>
      </c>
      <c r="E60" s="248" t="s">
        <v>1069</v>
      </c>
      <c r="F60" s="248" t="s">
        <v>1070</v>
      </c>
    </row>
    <row r="61" ht="14.25" spans="1:6">
      <c r="A61" s="250" t="s">
        <v>1334</v>
      </c>
      <c r="B61" s="250" t="s">
        <v>1335</v>
      </c>
      <c r="C61" s="250" t="s">
        <v>1336</v>
      </c>
      <c r="D61" s="248" t="s">
        <v>1145</v>
      </c>
      <c r="E61" s="248" t="s">
        <v>1146</v>
      </c>
      <c r="F61" s="248" t="s">
        <v>1147</v>
      </c>
    </row>
    <row r="62" ht="14.25" spans="1:6">
      <c r="A62" s="248" t="s">
        <v>1225</v>
      </c>
      <c r="B62" s="248" t="s">
        <v>1226</v>
      </c>
      <c r="C62" s="248" t="s">
        <v>1227</v>
      </c>
      <c r="D62" s="248" t="s">
        <v>1051</v>
      </c>
      <c r="E62" s="248" t="s">
        <v>1052</v>
      </c>
      <c r="F62" s="248" t="s">
        <v>1053</v>
      </c>
    </row>
    <row r="63" ht="14.25" spans="1:6">
      <c r="A63" s="248" t="s">
        <v>1228</v>
      </c>
      <c r="B63" s="248" t="s">
        <v>1538</v>
      </c>
      <c r="C63" s="248" t="s">
        <v>1230</v>
      </c>
      <c r="D63" s="248" t="s">
        <v>548</v>
      </c>
      <c r="E63" s="248" t="s">
        <v>993</v>
      </c>
      <c r="F63" s="248" t="s">
        <v>994</v>
      </c>
    </row>
    <row r="64" ht="14.25" spans="1:6">
      <c r="A64" s="248" t="s">
        <v>430</v>
      </c>
      <c r="B64" s="248" t="s">
        <v>1211</v>
      </c>
      <c r="C64" s="248" t="s">
        <v>1212</v>
      </c>
      <c r="D64" s="248" t="s">
        <v>1148</v>
      </c>
      <c r="E64" s="248" t="s">
        <v>1149</v>
      </c>
      <c r="F64" s="248" t="s">
        <v>1150</v>
      </c>
    </row>
    <row r="65" ht="14.25" spans="1:6">
      <c r="A65" s="250" t="s">
        <v>1222</v>
      </c>
      <c r="B65" s="250" t="s">
        <v>1223</v>
      </c>
      <c r="C65" s="250" t="s">
        <v>1224</v>
      </c>
      <c r="D65" s="248" t="s">
        <v>1087</v>
      </c>
      <c r="E65" s="248" t="s">
        <v>1088</v>
      </c>
      <c r="F65" s="248" t="s">
        <v>1089</v>
      </c>
    </row>
    <row r="66" ht="14.25" spans="1:6">
      <c r="A66" s="248" t="s">
        <v>439</v>
      </c>
      <c r="B66" s="248" t="s">
        <v>1233</v>
      </c>
      <c r="C66" s="248" t="s">
        <v>1234</v>
      </c>
      <c r="D66" s="247" t="s">
        <v>2000</v>
      </c>
      <c r="E66" s="247"/>
      <c r="F66" s="247"/>
    </row>
    <row r="67" ht="14.25" spans="1:6">
      <c r="A67" s="248" t="s">
        <v>438</v>
      </c>
      <c r="B67" s="248" t="s">
        <v>1231</v>
      </c>
      <c r="C67" s="248" t="s">
        <v>1232</v>
      </c>
      <c r="D67" s="248" t="s">
        <v>589</v>
      </c>
      <c r="E67" s="248" t="s">
        <v>773</v>
      </c>
      <c r="F67" s="248" t="s">
        <v>774</v>
      </c>
    </row>
    <row r="68" ht="14.25" spans="1:6">
      <c r="A68" s="248" t="s">
        <v>1242</v>
      </c>
      <c r="B68" s="248" t="s">
        <v>1243</v>
      </c>
      <c r="C68" s="248" t="s">
        <v>1244</v>
      </c>
      <c r="D68" s="247" t="s">
        <v>2001</v>
      </c>
      <c r="E68" s="247"/>
      <c r="F68" s="247"/>
    </row>
    <row r="69" ht="14.25" spans="1:6">
      <c r="A69" s="248" t="s">
        <v>1539</v>
      </c>
      <c r="B69" s="248" t="s">
        <v>1540</v>
      </c>
      <c r="C69" s="248" t="s">
        <v>1237</v>
      </c>
      <c r="D69" s="248" t="s">
        <v>844</v>
      </c>
      <c r="E69" s="248" t="s">
        <v>845</v>
      </c>
      <c r="F69" s="248" t="s">
        <v>846</v>
      </c>
    </row>
    <row r="70" ht="14.25" spans="1:6">
      <c r="A70" s="248" t="s">
        <v>449</v>
      </c>
      <c r="B70" s="248" t="s">
        <v>1240</v>
      </c>
      <c r="C70" s="248" t="s">
        <v>1241</v>
      </c>
      <c r="D70" s="248" t="s">
        <v>484</v>
      </c>
      <c r="E70" s="248" t="s">
        <v>1541</v>
      </c>
      <c r="F70" s="248" t="s">
        <v>949</v>
      </c>
    </row>
    <row r="71" ht="14.25" spans="1:6">
      <c r="A71" s="248" t="s">
        <v>452</v>
      </c>
      <c r="B71" s="248" t="s">
        <v>1542</v>
      </c>
      <c r="C71" s="248" t="s">
        <v>1543</v>
      </c>
      <c r="D71" s="248" t="s">
        <v>610</v>
      </c>
      <c r="E71" s="248" t="s">
        <v>850</v>
      </c>
      <c r="F71" s="248" t="s">
        <v>851</v>
      </c>
    </row>
    <row r="72" ht="14.25" spans="1:6">
      <c r="A72" s="248" t="s">
        <v>442</v>
      </c>
      <c r="B72" s="248" t="s">
        <v>1213</v>
      </c>
      <c r="C72" s="248" t="s">
        <v>1214</v>
      </c>
      <c r="D72" s="248" t="s">
        <v>847</v>
      </c>
      <c r="E72" s="248" t="s">
        <v>848</v>
      </c>
      <c r="F72" s="248" t="s">
        <v>849</v>
      </c>
    </row>
    <row r="73" ht="14.25" spans="1:6">
      <c r="A73" s="248" t="s">
        <v>556</v>
      </c>
      <c r="B73" s="248" t="s">
        <v>1544</v>
      </c>
      <c r="C73" s="248" t="s">
        <v>1323</v>
      </c>
      <c r="D73" s="248" t="s">
        <v>867</v>
      </c>
      <c r="E73" s="248" t="s">
        <v>868</v>
      </c>
      <c r="F73" s="248" t="s">
        <v>869</v>
      </c>
    </row>
    <row r="74" ht="14.25" spans="1:6">
      <c r="A74" s="248" t="s">
        <v>1268</v>
      </c>
      <c r="B74" s="248" t="s">
        <v>1269</v>
      </c>
      <c r="C74" s="248" t="s">
        <v>1270</v>
      </c>
      <c r="D74" s="248" t="s">
        <v>614</v>
      </c>
      <c r="E74" s="248" t="s">
        <v>1545</v>
      </c>
      <c r="F74" s="248" t="s">
        <v>856</v>
      </c>
    </row>
    <row r="75" ht="14.25" spans="1:6">
      <c r="A75" s="248" t="s">
        <v>1207</v>
      </c>
      <c r="B75" s="248" t="s">
        <v>1208</v>
      </c>
      <c r="C75" s="248" t="s">
        <v>1209</v>
      </c>
      <c r="D75" s="248" t="s">
        <v>862</v>
      </c>
      <c r="E75" s="248" t="s">
        <v>863</v>
      </c>
      <c r="F75" s="248" t="s">
        <v>864</v>
      </c>
    </row>
    <row r="76" ht="14.25" spans="1:6">
      <c r="A76" s="248" t="s">
        <v>1253</v>
      </c>
      <c r="B76" s="248" t="s">
        <v>1254</v>
      </c>
      <c r="C76" s="248" t="s">
        <v>1255</v>
      </c>
      <c r="D76" s="248" t="s">
        <v>894</v>
      </c>
      <c r="E76" s="248" t="s">
        <v>895</v>
      </c>
      <c r="F76" s="248" t="s">
        <v>896</v>
      </c>
    </row>
    <row r="77" ht="14.25" spans="1:6">
      <c r="A77" s="248" t="s">
        <v>648</v>
      </c>
      <c r="B77" s="248" t="s">
        <v>795</v>
      </c>
      <c r="C77" s="248" t="s">
        <v>796</v>
      </c>
      <c r="D77" s="248" t="s">
        <v>637</v>
      </c>
      <c r="E77" s="248" t="s">
        <v>1546</v>
      </c>
      <c r="F77" s="248" t="s">
        <v>866</v>
      </c>
    </row>
    <row r="78" ht="14.25" spans="1:6">
      <c r="A78" s="248" t="s">
        <v>470</v>
      </c>
      <c r="B78" s="248" t="s">
        <v>1199</v>
      </c>
      <c r="C78" s="248" t="s">
        <v>1200</v>
      </c>
      <c r="D78" s="248" t="s">
        <v>852</v>
      </c>
      <c r="E78" s="248" t="s">
        <v>853</v>
      </c>
      <c r="F78" s="248" t="s">
        <v>854</v>
      </c>
    </row>
    <row r="79" ht="14.25" spans="1:6">
      <c r="A79" s="248" t="s">
        <v>1271</v>
      </c>
      <c r="B79" s="248" t="s">
        <v>1272</v>
      </c>
      <c r="C79" s="248" t="s">
        <v>1273</v>
      </c>
      <c r="D79" s="248" t="s">
        <v>605</v>
      </c>
      <c r="E79" s="248" t="s">
        <v>873</v>
      </c>
      <c r="F79" s="248" t="s">
        <v>874</v>
      </c>
    </row>
    <row r="80" ht="14.25" spans="1:6">
      <c r="A80" s="248" t="s">
        <v>457</v>
      </c>
      <c r="B80" s="248" t="s">
        <v>1188</v>
      </c>
      <c r="C80" s="248" t="s">
        <v>1189</v>
      </c>
      <c r="D80" s="248" t="s">
        <v>609</v>
      </c>
      <c r="E80" s="248" t="s">
        <v>875</v>
      </c>
      <c r="F80" s="248" t="s">
        <v>876</v>
      </c>
    </row>
    <row r="81" ht="14.25" spans="1:6">
      <c r="A81" s="248" t="s">
        <v>1196</v>
      </c>
      <c r="B81" s="248" t="s">
        <v>1547</v>
      </c>
      <c r="C81" s="248" t="s">
        <v>1198</v>
      </c>
      <c r="D81" s="248" t="s">
        <v>612</v>
      </c>
      <c r="E81" s="248" t="s">
        <v>877</v>
      </c>
      <c r="F81" s="248" t="s">
        <v>878</v>
      </c>
    </row>
    <row r="82" ht="14.25" spans="1:6">
      <c r="A82" s="248" t="s">
        <v>645</v>
      </c>
      <c r="B82" s="248" t="s">
        <v>784</v>
      </c>
      <c r="C82" s="248" t="s">
        <v>785</v>
      </c>
      <c r="D82" s="248" t="s">
        <v>897</v>
      </c>
      <c r="E82" s="248" t="s">
        <v>898</v>
      </c>
      <c r="F82" s="248" t="s">
        <v>899</v>
      </c>
    </row>
    <row r="83" ht="14.25" spans="1:6">
      <c r="A83" s="248" t="s">
        <v>1247</v>
      </c>
      <c r="B83" s="248" t="s">
        <v>1248</v>
      </c>
      <c r="C83" s="248" t="s">
        <v>1249</v>
      </c>
      <c r="D83" s="248" t="s">
        <v>602</v>
      </c>
      <c r="E83" s="248" t="s">
        <v>1548</v>
      </c>
      <c r="F83" s="248" t="s">
        <v>872</v>
      </c>
    </row>
    <row r="84" ht="14.25" spans="1:6">
      <c r="A84" s="248" t="s">
        <v>1290</v>
      </c>
      <c r="B84" s="248" t="s">
        <v>1291</v>
      </c>
      <c r="C84" s="248" t="s">
        <v>1292</v>
      </c>
      <c r="D84" s="248" t="s">
        <v>619</v>
      </c>
      <c r="E84" s="248" t="s">
        <v>881</v>
      </c>
      <c r="F84" s="248" t="s">
        <v>882</v>
      </c>
    </row>
    <row r="85" ht="14.25" spans="1:6">
      <c r="A85" s="248" t="s">
        <v>789</v>
      </c>
      <c r="B85" s="248" t="s">
        <v>790</v>
      </c>
      <c r="C85" s="248" t="s">
        <v>791</v>
      </c>
      <c r="D85" s="248" t="s">
        <v>857</v>
      </c>
      <c r="E85" s="248" t="s">
        <v>858</v>
      </c>
      <c r="F85" s="248" t="s">
        <v>859</v>
      </c>
    </row>
    <row r="86" ht="14.25" spans="1:6">
      <c r="A86" s="248" t="s">
        <v>1250</v>
      </c>
      <c r="B86" s="248" t="s">
        <v>1251</v>
      </c>
      <c r="C86" s="248" t="s">
        <v>1252</v>
      </c>
      <c r="D86" s="248" t="s">
        <v>623</v>
      </c>
      <c r="E86" s="248" t="s">
        <v>860</v>
      </c>
      <c r="F86" s="248" t="s">
        <v>861</v>
      </c>
    </row>
    <row r="87" ht="14.25" spans="1:6">
      <c r="A87" s="252" t="s">
        <v>1549</v>
      </c>
      <c r="B87" s="252" t="s">
        <v>1550</v>
      </c>
      <c r="C87" s="252" t="s">
        <v>788</v>
      </c>
      <c r="D87" s="248" t="s">
        <v>883</v>
      </c>
      <c r="E87" s="248" t="s">
        <v>884</v>
      </c>
      <c r="F87" s="248" t="s">
        <v>885</v>
      </c>
    </row>
    <row r="88" ht="14.25" spans="1:6">
      <c r="A88" s="248" t="s">
        <v>1256</v>
      </c>
      <c r="B88" s="248" t="s">
        <v>1257</v>
      </c>
      <c r="C88" s="248" t="s">
        <v>1258</v>
      </c>
      <c r="D88" s="248" t="s">
        <v>886</v>
      </c>
      <c r="E88" s="248" t="s">
        <v>887</v>
      </c>
      <c r="F88" s="248" t="s">
        <v>888</v>
      </c>
    </row>
    <row r="89" ht="14.25" spans="1:6">
      <c r="A89" s="248" t="s">
        <v>1259</v>
      </c>
      <c r="B89" s="248" t="s">
        <v>1260</v>
      </c>
      <c r="C89" s="248" t="s">
        <v>1261</v>
      </c>
      <c r="D89" s="248" t="s">
        <v>626</v>
      </c>
      <c r="E89" s="248" t="s">
        <v>889</v>
      </c>
      <c r="F89" s="248" t="s">
        <v>890</v>
      </c>
    </row>
    <row r="90" ht="14.25" spans="1:6">
      <c r="A90" s="248" t="s">
        <v>1328</v>
      </c>
      <c r="B90" s="248" t="s">
        <v>1329</v>
      </c>
      <c r="C90" s="248" t="s">
        <v>1330</v>
      </c>
      <c r="D90" s="248" t="s">
        <v>891</v>
      </c>
      <c r="E90" s="248" t="s">
        <v>892</v>
      </c>
      <c r="F90" s="248" t="s">
        <v>893</v>
      </c>
    </row>
    <row r="91" ht="14.25" spans="1:6">
      <c r="A91" s="248" t="s">
        <v>1319</v>
      </c>
      <c r="B91" s="248" t="s">
        <v>1320</v>
      </c>
      <c r="C91" s="253" t="s">
        <v>1321</v>
      </c>
      <c r="D91" s="254"/>
      <c r="E91" s="254"/>
      <c r="F91" s="254"/>
    </row>
    <row r="92" ht="14.25" spans="1:6">
      <c r="A92" s="248" t="s">
        <v>1262</v>
      </c>
      <c r="B92" s="248" t="s">
        <v>1551</v>
      </c>
      <c r="C92" s="253" t="s">
        <v>1264</v>
      </c>
      <c r="D92" s="254"/>
      <c r="E92" s="254"/>
      <c r="F92" s="254"/>
    </row>
    <row r="93" ht="14.25" spans="1:6">
      <c r="A93" s="248" t="s">
        <v>1265</v>
      </c>
      <c r="B93" s="248" t="s">
        <v>1266</v>
      </c>
      <c r="C93" s="253" t="s">
        <v>1267</v>
      </c>
      <c r="D93" s="254"/>
      <c r="E93" s="254"/>
      <c r="F93" s="254"/>
    </row>
    <row r="94" ht="14.25" spans="1:6">
      <c r="A94" s="248" t="s">
        <v>1190</v>
      </c>
      <c r="B94" s="248" t="s">
        <v>1191</v>
      </c>
      <c r="C94" s="253" t="s">
        <v>1192</v>
      </c>
      <c r="D94" s="254"/>
      <c r="E94" s="254"/>
      <c r="F94" s="254"/>
    </row>
    <row r="95" ht="14.25" spans="1:6">
      <c r="A95" s="248" t="s">
        <v>1218</v>
      </c>
      <c r="B95" s="248" t="s">
        <v>1219</v>
      </c>
      <c r="C95" s="253" t="s">
        <v>1220</v>
      </c>
      <c r="D95" s="254"/>
      <c r="E95" s="254"/>
      <c r="F95" s="254"/>
    </row>
    <row r="96" ht="14.25" spans="1:6">
      <c r="A96" s="248" t="s">
        <v>1331</v>
      </c>
      <c r="B96" s="248" t="s">
        <v>1332</v>
      </c>
      <c r="C96" s="253" t="s">
        <v>1333</v>
      </c>
      <c r="D96" s="254"/>
      <c r="E96" s="254"/>
      <c r="F96" s="254"/>
    </row>
    <row r="97" ht="14.25" spans="1:6">
      <c r="A97" s="248" t="s">
        <v>505</v>
      </c>
      <c r="B97" s="248" t="s">
        <v>1274</v>
      </c>
      <c r="C97" s="253" t="s">
        <v>1275</v>
      </c>
      <c r="D97" s="254"/>
      <c r="E97" s="254"/>
      <c r="F97" s="254"/>
    </row>
    <row r="98" ht="14.25" spans="1:6">
      <c r="A98" s="248" t="s">
        <v>1553</v>
      </c>
      <c r="B98" s="248" t="s">
        <v>1554</v>
      </c>
      <c r="C98" s="253" t="s">
        <v>1555</v>
      </c>
      <c r="D98" s="254"/>
      <c r="E98" s="254"/>
      <c r="F98" s="254"/>
    </row>
    <row r="99" ht="14.25" spans="1:6">
      <c r="A99" s="248" t="s">
        <v>1282</v>
      </c>
      <c r="B99" s="248" t="s">
        <v>1283</v>
      </c>
      <c r="C99" s="253" t="s">
        <v>1284</v>
      </c>
      <c r="D99" s="254"/>
      <c r="E99" s="254"/>
      <c r="F99" s="254"/>
    </row>
    <row r="100" ht="14.25" spans="1:6">
      <c r="A100" s="248" t="s">
        <v>665</v>
      </c>
      <c r="B100" s="248" t="s">
        <v>827</v>
      </c>
      <c r="C100" s="253" t="s">
        <v>828</v>
      </c>
      <c r="D100" s="254"/>
      <c r="E100" s="254"/>
      <c r="F100" s="254"/>
    </row>
    <row r="101" ht="14.25" spans="1:6">
      <c r="A101" s="248" t="s">
        <v>1285</v>
      </c>
      <c r="B101" s="248" t="s">
        <v>1286</v>
      </c>
      <c r="C101" s="253" t="s">
        <v>1287</v>
      </c>
      <c r="D101" s="254"/>
      <c r="E101" s="254"/>
      <c r="F101" s="254"/>
    </row>
    <row r="102" ht="14.25" spans="1:6">
      <c r="A102" s="248" t="s">
        <v>778</v>
      </c>
      <c r="B102" s="248" t="s">
        <v>1556</v>
      </c>
      <c r="C102" s="253" t="s">
        <v>780</v>
      </c>
      <c r="D102" s="254"/>
      <c r="E102" s="254"/>
      <c r="F102" s="254"/>
    </row>
    <row r="103" ht="14.25" spans="1:6">
      <c r="A103" s="248" t="s">
        <v>1557</v>
      </c>
      <c r="B103" s="248" t="s">
        <v>1558</v>
      </c>
      <c r="C103" s="253" t="s">
        <v>1559</v>
      </c>
      <c r="D103" s="254"/>
      <c r="E103" s="254"/>
      <c r="F103" s="254"/>
    </row>
    <row r="104" ht="14.25" spans="1:6">
      <c r="A104" s="248" t="s">
        <v>441</v>
      </c>
      <c r="B104" s="248" t="s">
        <v>1185</v>
      </c>
      <c r="C104" s="253" t="s">
        <v>1186</v>
      </c>
      <c r="D104" s="254"/>
      <c r="E104" s="254"/>
      <c r="F104" s="254"/>
    </row>
    <row r="105" ht="14.25" spans="1:6">
      <c r="A105" s="248" t="s">
        <v>641</v>
      </c>
      <c r="B105" s="248" t="s">
        <v>1561</v>
      </c>
      <c r="C105" s="253" t="s">
        <v>777</v>
      </c>
      <c r="D105" s="254"/>
      <c r="E105" s="254"/>
      <c r="F105" s="254"/>
    </row>
    <row r="106" ht="14.25" spans="1:6">
      <c r="A106" s="248" t="s">
        <v>1562</v>
      </c>
      <c r="B106" s="248" t="s">
        <v>1325</v>
      </c>
      <c r="C106" s="253" t="s">
        <v>1326</v>
      </c>
      <c r="D106" s="254"/>
      <c r="E106" s="254"/>
      <c r="F106" s="254"/>
    </row>
    <row r="107" ht="14.25" spans="1:6">
      <c r="A107" s="248" t="s">
        <v>1201</v>
      </c>
      <c r="B107" s="248" t="s">
        <v>1202</v>
      </c>
      <c r="C107" s="253" t="s">
        <v>1203</v>
      </c>
      <c r="D107" s="254"/>
      <c r="E107" s="254"/>
      <c r="F107" s="254"/>
    </row>
    <row r="108" ht="14.25" spans="1:6">
      <c r="A108" s="248" t="s">
        <v>813</v>
      </c>
      <c r="B108" s="248" t="s">
        <v>1563</v>
      </c>
      <c r="C108" s="253" t="s">
        <v>815</v>
      </c>
      <c r="D108" s="254"/>
      <c r="E108" s="254"/>
      <c r="F108" s="254"/>
    </row>
    <row r="109" ht="14.25" spans="1:6">
      <c r="A109" s="248" t="s">
        <v>1293</v>
      </c>
      <c r="B109" s="248" t="s">
        <v>1294</v>
      </c>
      <c r="C109" s="253" t="s">
        <v>1295</v>
      </c>
      <c r="D109" s="254"/>
      <c r="E109" s="254"/>
      <c r="F109" s="254"/>
    </row>
    <row r="110" ht="14.25" spans="1:6">
      <c r="A110" s="248" t="s">
        <v>528</v>
      </c>
      <c r="B110" s="248" t="s">
        <v>1564</v>
      </c>
      <c r="C110" s="253" t="s">
        <v>1300</v>
      </c>
      <c r="D110" s="254"/>
      <c r="E110" s="254"/>
      <c r="F110" s="254"/>
    </row>
    <row r="111" ht="14.25" spans="1:6">
      <c r="A111" s="248" t="s">
        <v>1301</v>
      </c>
      <c r="B111" s="248" t="s">
        <v>1565</v>
      </c>
      <c r="C111" s="253" t="s">
        <v>1303</v>
      </c>
      <c r="D111" s="254"/>
      <c r="E111" s="254"/>
      <c r="F111" s="254"/>
    </row>
    <row r="112" ht="14.25" spans="1:6">
      <c r="A112" s="248" t="s">
        <v>1304</v>
      </c>
      <c r="B112" s="248" t="s">
        <v>1305</v>
      </c>
      <c r="C112" s="253" t="s">
        <v>1566</v>
      </c>
      <c r="D112" s="254"/>
      <c r="E112" s="254"/>
      <c r="F112" s="254"/>
    </row>
    <row r="113" ht="14.25" spans="1:6">
      <c r="A113" s="248" t="s">
        <v>1567</v>
      </c>
      <c r="B113" s="248" t="s">
        <v>1568</v>
      </c>
      <c r="C113" s="253" t="s">
        <v>1569</v>
      </c>
      <c r="D113" s="254"/>
      <c r="E113" s="254"/>
      <c r="F113" s="254"/>
    </row>
    <row r="114" ht="14.25" spans="1:6">
      <c r="A114" s="248" t="s">
        <v>1307</v>
      </c>
      <c r="B114" s="248" t="s">
        <v>1570</v>
      </c>
      <c r="C114" s="253" t="s">
        <v>1309</v>
      </c>
      <c r="D114" s="254"/>
      <c r="E114" s="254"/>
      <c r="F114" s="254"/>
    </row>
    <row r="115" ht="14.25" spans="1:6">
      <c r="A115" s="248" t="s">
        <v>1313</v>
      </c>
      <c r="B115" s="248" t="s">
        <v>1314</v>
      </c>
      <c r="C115" s="248" t="s">
        <v>1315</v>
      </c>
      <c r="D115" s="20"/>
      <c r="E115" s="20"/>
      <c r="F115" s="20"/>
    </row>
    <row r="116" ht="14.25" spans="1:6">
      <c r="A116" s="248" t="s">
        <v>1204</v>
      </c>
      <c r="B116" s="248" t="s">
        <v>1205</v>
      </c>
      <c r="C116" s="248" t="s">
        <v>1206</v>
      </c>
      <c r="D116" s="20"/>
      <c r="E116" s="20"/>
      <c r="F116" s="20"/>
    </row>
    <row r="117" ht="14.25" spans="1:6">
      <c r="A117" s="248" t="s">
        <v>1316</v>
      </c>
      <c r="B117" s="248" t="s">
        <v>1317</v>
      </c>
      <c r="C117" s="248" t="s">
        <v>1318</v>
      </c>
      <c r="D117" s="20"/>
      <c r="E117" s="20"/>
      <c r="F117" s="20"/>
    </row>
    <row r="118" ht="14.25" spans="1:6">
      <c r="A118" s="248" t="s">
        <v>1276</v>
      </c>
      <c r="B118" s="248" t="s">
        <v>1572</v>
      </c>
      <c r="C118" s="248" t="s">
        <v>1278</v>
      </c>
      <c r="D118" s="20"/>
      <c r="E118" s="20"/>
      <c r="F118" s="20"/>
    </row>
    <row r="119" ht="14.25" spans="1:6">
      <c r="A119" s="248" t="s">
        <v>1215</v>
      </c>
      <c r="B119" s="248" t="s">
        <v>1216</v>
      </c>
      <c r="C119" s="248" t="s">
        <v>1217</v>
      </c>
      <c r="D119" s="20"/>
      <c r="E119" s="20"/>
      <c r="F119" s="20"/>
    </row>
    <row r="120" ht="14.25" spans="1:6">
      <c r="A120" s="248" t="s">
        <v>824</v>
      </c>
      <c r="B120" s="248" t="s">
        <v>825</v>
      </c>
      <c r="C120" s="248" t="s">
        <v>826</v>
      </c>
      <c r="D120" s="20"/>
      <c r="E120" s="20"/>
      <c r="F120" s="20"/>
    </row>
    <row r="121" ht="14.25" spans="1:6">
      <c r="A121" s="249" t="s">
        <v>1573</v>
      </c>
      <c r="B121" s="249" t="s">
        <v>1193</v>
      </c>
      <c r="C121" s="249" t="s">
        <v>1194</v>
      </c>
      <c r="D121" s="20"/>
      <c r="E121" s="20"/>
      <c r="F121" s="20"/>
    </row>
    <row r="122" ht="14.25" spans="1:6">
      <c r="A122" s="248" t="s">
        <v>1574</v>
      </c>
      <c r="B122" s="248" t="s">
        <v>1575</v>
      </c>
      <c r="C122" s="248" t="s">
        <v>1576</v>
      </c>
      <c r="D122" s="20"/>
      <c r="E122" s="20"/>
      <c r="F122" s="20"/>
    </row>
    <row r="123" ht="14.25" spans="1:6">
      <c r="A123" s="247" t="s">
        <v>2002</v>
      </c>
      <c r="B123" s="247"/>
      <c r="C123" s="247"/>
      <c r="D123" s="20"/>
      <c r="E123" s="20"/>
      <c r="F123" s="20"/>
    </row>
    <row r="124" ht="14.25" spans="1:6">
      <c r="A124" s="248" t="s">
        <v>598</v>
      </c>
      <c r="B124" s="248" t="s">
        <v>838</v>
      </c>
      <c r="C124" s="248" t="s">
        <v>839</v>
      </c>
      <c r="D124" s="20"/>
      <c r="E124" s="20"/>
      <c r="F124" s="20"/>
    </row>
    <row r="125" ht="14.25" spans="1:6">
      <c r="A125" s="248" t="s">
        <v>599</v>
      </c>
      <c r="B125" s="248" t="s">
        <v>841</v>
      </c>
      <c r="C125" s="248" t="s">
        <v>842</v>
      </c>
      <c r="D125" s="20"/>
      <c r="E125" s="20"/>
      <c r="F125" s="20"/>
    </row>
    <row r="126" ht="14.25" spans="1:6">
      <c r="A126" s="247" t="s">
        <v>2003</v>
      </c>
      <c r="B126" s="247"/>
      <c r="C126" s="247"/>
      <c r="D126" s="20"/>
      <c r="E126" s="20"/>
      <c r="F126" s="20"/>
    </row>
    <row r="127" ht="14.25" spans="1:6">
      <c r="A127" s="249" t="s">
        <v>1552</v>
      </c>
      <c r="B127" s="249" t="s">
        <v>830</v>
      </c>
      <c r="C127" s="249" t="s">
        <v>831</v>
      </c>
      <c r="D127" s="20"/>
      <c r="E127" s="20"/>
      <c r="F127" s="20"/>
    </row>
    <row r="128" ht="14.25" spans="1:6">
      <c r="A128" s="247" t="s">
        <v>2004</v>
      </c>
      <c r="B128" s="247"/>
      <c r="C128" s="247"/>
      <c r="D128" s="20"/>
      <c r="E128" s="20"/>
      <c r="F128" s="20"/>
    </row>
    <row r="129" ht="14.25" spans="1:6">
      <c r="A129" s="248" t="s">
        <v>310</v>
      </c>
      <c r="B129" s="248" t="s">
        <v>757</v>
      </c>
      <c r="C129" s="248" t="s">
        <v>758</v>
      </c>
      <c r="D129" s="20"/>
      <c r="E129" s="20"/>
      <c r="F129" s="20"/>
    </row>
    <row r="130" ht="14.25" spans="1:6">
      <c r="A130" s="247" t="s">
        <v>2005</v>
      </c>
      <c r="B130" s="247"/>
      <c r="C130" s="247"/>
      <c r="D130" s="20"/>
      <c r="E130" s="20"/>
      <c r="F130" s="20"/>
    </row>
    <row r="131" ht="14.25" spans="1:6">
      <c r="A131" s="248" t="s">
        <v>741</v>
      </c>
      <c r="B131" s="248" t="s">
        <v>742</v>
      </c>
      <c r="C131" s="248" t="s">
        <v>743</v>
      </c>
      <c r="D131" s="20"/>
      <c r="E131" s="20"/>
      <c r="F131" s="20"/>
    </row>
    <row r="132" ht="14.25" spans="1:6">
      <c r="A132" s="247" t="s">
        <v>2006</v>
      </c>
      <c r="B132" s="247"/>
      <c r="C132" s="247"/>
      <c r="D132" s="20"/>
      <c r="E132" s="20"/>
      <c r="F132" s="20"/>
    </row>
    <row r="133" ht="14.25" spans="1:6">
      <c r="A133" s="248" t="s">
        <v>747</v>
      </c>
      <c r="B133" s="248" t="s">
        <v>748</v>
      </c>
      <c r="C133" s="248" t="s">
        <v>749</v>
      </c>
      <c r="D133" s="20"/>
      <c r="E133" s="20"/>
      <c r="F133" s="20"/>
    </row>
    <row r="134" ht="14.25" spans="1:6">
      <c r="A134" s="247" t="s">
        <v>2007</v>
      </c>
      <c r="B134" s="247"/>
      <c r="C134" s="247"/>
      <c r="D134" s="20"/>
      <c r="E134" s="20"/>
      <c r="F134" s="20"/>
    </row>
    <row r="135" ht="14.25" spans="1:6">
      <c r="A135" s="248" t="s">
        <v>736</v>
      </c>
      <c r="B135" s="248" t="s">
        <v>1560</v>
      </c>
      <c r="C135" s="248" t="s">
        <v>738</v>
      </c>
      <c r="D135" s="20"/>
      <c r="E135" s="20"/>
      <c r="F135" s="20"/>
    </row>
    <row r="136" ht="14.25" spans="1:6">
      <c r="A136" s="247" t="s">
        <v>2008</v>
      </c>
      <c r="B136" s="247"/>
      <c r="C136" s="247"/>
      <c r="D136" s="20"/>
      <c r="E136" s="20"/>
      <c r="F136" s="20"/>
    </row>
    <row r="137" ht="14.25" spans="1:6">
      <c r="A137" s="248" t="s">
        <v>588</v>
      </c>
      <c r="B137" s="248" t="s">
        <v>767</v>
      </c>
      <c r="C137" s="248" t="s">
        <v>768</v>
      </c>
      <c r="D137" s="20"/>
      <c r="E137" s="20"/>
      <c r="F137" s="20"/>
    </row>
    <row r="138" ht="14.25" spans="1:6">
      <c r="A138" s="247" t="s">
        <v>2009</v>
      </c>
      <c r="B138" s="247"/>
      <c r="C138" s="247"/>
      <c r="D138" s="20"/>
      <c r="E138" s="20"/>
      <c r="F138" s="20"/>
    </row>
    <row r="139" ht="14.25" spans="1:6">
      <c r="A139" s="248" t="s">
        <v>760</v>
      </c>
      <c r="B139" s="248" t="s">
        <v>761</v>
      </c>
      <c r="C139" s="248" t="s">
        <v>762</v>
      </c>
      <c r="D139" s="20"/>
      <c r="E139" s="20"/>
      <c r="F139" s="20"/>
    </row>
    <row r="140" ht="14.25" spans="1:6">
      <c r="A140" s="248" t="s">
        <v>763</v>
      </c>
      <c r="B140" s="248" t="s">
        <v>764</v>
      </c>
      <c r="C140" s="248" t="s">
        <v>765</v>
      </c>
      <c r="D140" s="20"/>
      <c r="E140" s="20"/>
      <c r="F140" s="20"/>
    </row>
    <row r="141" ht="14.25" spans="1:6">
      <c r="A141" s="247" t="s">
        <v>1581</v>
      </c>
      <c r="B141" s="247"/>
      <c r="C141" s="247"/>
      <c r="D141" s="255"/>
      <c r="E141" s="255"/>
      <c r="F141" s="255"/>
    </row>
    <row r="142" ht="14.25" spans="1:6">
      <c r="A142" s="248" t="s">
        <v>744</v>
      </c>
      <c r="B142" s="248" t="s">
        <v>745</v>
      </c>
      <c r="C142" s="248" t="s">
        <v>746</v>
      </c>
      <c r="D142" s="255"/>
      <c r="E142" s="255"/>
      <c r="F142" s="255"/>
    </row>
    <row r="143" ht="14.25" spans="1:6">
      <c r="A143" s="247" t="s">
        <v>1582</v>
      </c>
      <c r="B143" s="247"/>
      <c r="C143" s="247"/>
      <c r="D143" s="20"/>
      <c r="E143" s="20"/>
      <c r="F143" s="20"/>
    </row>
    <row r="144" ht="14.25" spans="1:6">
      <c r="A144" s="248" t="s">
        <v>753</v>
      </c>
      <c r="B144" s="248" t="s">
        <v>754</v>
      </c>
      <c r="C144" s="248" t="s">
        <v>755</v>
      </c>
      <c r="D144" s="20"/>
      <c r="E144" s="20"/>
      <c r="F144" s="20"/>
    </row>
    <row r="145" ht="14.25" spans="1:6">
      <c r="A145" s="247" t="s">
        <v>1583</v>
      </c>
      <c r="B145" s="247"/>
      <c r="C145" s="247"/>
      <c r="D145" s="20"/>
      <c r="E145" s="20"/>
      <c r="F145" s="20"/>
    </row>
    <row r="146" ht="14.25" spans="1:6">
      <c r="A146" s="248" t="s">
        <v>580</v>
      </c>
      <c r="B146" s="248" t="s">
        <v>1571</v>
      </c>
      <c r="C146" s="248" t="s">
        <v>740</v>
      </c>
      <c r="D146" s="20"/>
      <c r="E146" s="20"/>
      <c r="F146" s="20"/>
    </row>
  </sheetData>
  <mergeCells count="23">
    <mergeCell ref="A1:G1"/>
    <mergeCell ref="A2:C2"/>
    <mergeCell ref="D2:F2"/>
    <mergeCell ref="A11:C11"/>
    <mergeCell ref="A14:C14"/>
    <mergeCell ref="A16:C16"/>
    <mergeCell ref="A18:C18"/>
    <mergeCell ref="A22:C22"/>
    <mergeCell ref="A46:C46"/>
    <mergeCell ref="A60:C60"/>
    <mergeCell ref="D66:F66"/>
    <mergeCell ref="D68:F68"/>
    <mergeCell ref="A123:C123"/>
    <mergeCell ref="A126:C126"/>
    <mergeCell ref="A128:C128"/>
    <mergeCell ref="A130:C130"/>
    <mergeCell ref="A132:C132"/>
    <mergeCell ref="A134:C134"/>
    <mergeCell ref="A136:C136"/>
    <mergeCell ref="A138:C138"/>
    <mergeCell ref="A141:C141"/>
    <mergeCell ref="A143:C143"/>
    <mergeCell ref="A145:C145"/>
  </mergeCells>
  <hyperlinks>
    <hyperlink ref="H1" location="目录!A1" display="目录"/>
  </hyperlink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1"/>
  <sheetViews>
    <sheetView zoomScale="85" zoomScaleNormal="85" workbookViewId="0">
      <selection activeCell="W1" sqref="W1"/>
    </sheetView>
  </sheetViews>
  <sheetFormatPr defaultColWidth="10" defaultRowHeight="14.25"/>
  <cols>
    <col min="1" max="1" width="10.25" style="223" customWidth="1"/>
    <col min="2" max="3" width="7.50833333333333" style="223" customWidth="1"/>
    <col min="4" max="4" width="8.81666666666667" style="223" customWidth="1"/>
    <col min="5" max="5" width="8.65" style="223" customWidth="1"/>
    <col min="6" max="6" width="7.50833333333333" style="223" customWidth="1"/>
    <col min="7" max="7" width="8.49166666666667" style="223" customWidth="1"/>
    <col min="8" max="8" width="8.65833333333333" style="223" customWidth="1"/>
    <col min="9" max="16" width="7.50833333333333" style="223" customWidth="1"/>
    <col min="17" max="17" width="8.325" style="223" customWidth="1"/>
    <col min="18" max="251" width="7.50833333333333" style="223" customWidth="1"/>
    <col min="252" max="252" width="7.50833333333333" style="223"/>
    <col min="253" max="253" width="11.3916666666667" style="223"/>
    <col min="254" max="16382" width="10" style="122"/>
  </cols>
  <sheetData>
    <row r="1" s="20" customFormat="1" ht="60" customHeight="1" spans="1:24">
      <c r="A1" s="224" t="s">
        <v>2010</v>
      </c>
      <c r="B1" s="225"/>
      <c r="C1" s="225"/>
      <c r="D1" s="225"/>
      <c r="E1" s="225"/>
      <c r="F1" s="225"/>
      <c r="G1" s="225"/>
      <c r="H1" s="225"/>
      <c r="I1" s="225"/>
      <c r="J1" s="225"/>
      <c r="K1" s="225"/>
      <c r="L1" s="225"/>
      <c r="M1" s="225"/>
      <c r="N1" s="225"/>
      <c r="O1" s="225"/>
      <c r="P1" s="225"/>
      <c r="Q1" s="225"/>
      <c r="R1" s="225"/>
      <c r="S1" s="225"/>
      <c r="T1" s="225"/>
      <c r="U1" s="225"/>
      <c r="V1" s="225"/>
      <c r="W1" s="239" t="s">
        <v>667</v>
      </c>
      <c r="X1" s="240" t="s">
        <v>2011</v>
      </c>
    </row>
    <row r="2" s="20" customFormat="1" ht="37" customHeight="1" spans="1:24">
      <c r="A2" s="226" t="s">
        <v>2012</v>
      </c>
      <c r="B2" s="226"/>
      <c r="C2" s="226"/>
      <c r="D2" s="226"/>
      <c r="E2" s="226"/>
      <c r="F2" s="226"/>
      <c r="G2" s="226"/>
      <c r="H2" s="226"/>
      <c r="I2" s="226"/>
      <c r="J2" s="226"/>
      <c r="K2" s="226"/>
      <c r="L2" s="226"/>
      <c r="M2" s="226"/>
      <c r="N2" s="226"/>
      <c r="O2" s="226"/>
      <c r="P2" s="226"/>
      <c r="Q2" s="226"/>
      <c r="R2" s="226"/>
      <c r="S2" s="226"/>
      <c r="T2" s="226"/>
      <c r="U2" s="226"/>
      <c r="V2" s="226"/>
      <c r="W2" s="223"/>
      <c r="X2" s="223"/>
    </row>
    <row r="3" s="220" customFormat="1" ht="33" customHeight="1" spans="1:24">
      <c r="A3" s="227" t="s">
        <v>2013</v>
      </c>
      <c r="B3" s="228"/>
      <c r="C3" s="228"/>
      <c r="D3" s="228"/>
      <c r="E3" s="228"/>
      <c r="F3" s="228"/>
      <c r="G3" s="228"/>
      <c r="H3" s="228"/>
      <c r="I3" s="228"/>
      <c r="J3" s="228"/>
      <c r="K3" s="228"/>
      <c r="L3" s="228"/>
      <c r="M3" s="228"/>
      <c r="N3" s="228"/>
      <c r="O3" s="228"/>
      <c r="P3" s="228"/>
      <c r="Q3" s="228"/>
      <c r="R3" s="228"/>
      <c r="S3" s="228"/>
      <c r="T3" s="228"/>
      <c r="U3" s="228"/>
      <c r="V3" s="241"/>
      <c r="W3" s="223"/>
      <c r="X3" s="223"/>
    </row>
    <row r="4" s="221" customFormat="1" ht="33" customHeight="1" spans="1:24">
      <c r="A4" s="226" t="s">
        <v>2014</v>
      </c>
      <c r="B4" s="226"/>
      <c r="C4" s="226"/>
      <c r="D4" s="226"/>
      <c r="E4" s="226"/>
      <c r="F4" s="226"/>
      <c r="G4" s="226"/>
      <c r="H4" s="226"/>
      <c r="I4" s="226"/>
      <c r="J4" s="226"/>
      <c r="K4" s="226"/>
      <c r="L4" s="226"/>
      <c r="M4" s="226"/>
      <c r="N4" s="226"/>
      <c r="O4" s="226"/>
      <c r="P4" s="226"/>
      <c r="Q4" s="226"/>
      <c r="R4" s="226"/>
      <c r="S4" s="226"/>
      <c r="T4" s="226"/>
      <c r="U4" s="226"/>
      <c r="V4" s="226"/>
      <c r="W4" s="223"/>
      <c r="X4" s="223"/>
    </row>
    <row r="5" s="222" customFormat="1" ht="43" customHeight="1" spans="1:24">
      <c r="A5" s="229"/>
      <c r="B5" s="230" t="s">
        <v>595</v>
      </c>
      <c r="C5" s="231" t="s">
        <v>670</v>
      </c>
      <c r="D5" s="231" t="s">
        <v>589</v>
      </c>
      <c r="E5" s="232" t="s">
        <v>509</v>
      </c>
      <c r="F5" s="232" t="s">
        <v>586</v>
      </c>
      <c r="G5" s="232" t="s">
        <v>604</v>
      </c>
      <c r="H5" s="232" t="s">
        <v>1225</v>
      </c>
      <c r="I5" s="232" t="s">
        <v>429</v>
      </c>
      <c r="J5" s="232" t="s">
        <v>607</v>
      </c>
      <c r="K5" s="238" t="s">
        <v>605</v>
      </c>
      <c r="L5" s="238" t="s">
        <v>598</v>
      </c>
      <c r="M5" s="238" t="s">
        <v>636</v>
      </c>
      <c r="N5" s="238" t="s">
        <v>310</v>
      </c>
      <c r="O5" s="238" t="s">
        <v>577</v>
      </c>
      <c r="P5" s="238" t="s">
        <v>578</v>
      </c>
      <c r="Q5" s="238" t="s">
        <v>583</v>
      </c>
      <c r="R5" s="232" t="s">
        <v>1868</v>
      </c>
      <c r="S5" s="232" t="s">
        <v>2015</v>
      </c>
      <c r="T5" s="232" t="s">
        <v>2016</v>
      </c>
      <c r="U5" s="232" t="s">
        <v>744</v>
      </c>
      <c r="V5" s="232" t="s">
        <v>587</v>
      </c>
      <c r="W5" s="242" t="s">
        <v>580</v>
      </c>
      <c r="X5" s="243" t="s">
        <v>999</v>
      </c>
    </row>
    <row r="6" s="221" customFormat="1" ht="15" customHeight="1" spans="1:24">
      <c r="A6" s="233" t="s">
        <v>2017</v>
      </c>
      <c r="B6" s="234">
        <v>2</v>
      </c>
      <c r="C6" s="234" t="s">
        <v>1455</v>
      </c>
      <c r="D6" s="234" t="s">
        <v>2018</v>
      </c>
      <c r="E6" s="234" t="s">
        <v>1457</v>
      </c>
      <c r="F6" s="234" t="s">
        <v>1458</v>
      </c>
      <c r="G6" s="234" t="s">
        <v>1459</v>
      </c>
      <c r="H6" s="234" t="s">
        <v>1460</v>
      </c>
      <c r="I6" s="234" t="s">
        <v>1461</v>
      </c>
      <c r="J6" s="234" t="s">
        <v>1942</v>
      </c>
      <c r="K6" s="234" t="s">
        <v>1463</v>
      </c>
      <c r="L6" s="234" t="s">
        <v>1464</v>
      </c>
      <c r="M6" s="234" t="s">
        <v>1465</v>
      </c>
      <c r="N6" s="234" t="s">
        <v>1466</v>
      </c>
      <c r="O6" s="234" t="s">
        <v>1467</v>
      </c>
      <c r="P6" s="234" t="s">
        <v>1468</v>
      </c>
      <c r="Q6" s="234" t="s">
        <v>1469</v>
      </c>
      <c r="R6" s="234" t="s">
        <v>1470</v>
      </c>
      <c r="S6" s="234" t="s">
        <v>1471</v>
      </c>
      <c r="T6" s="234" t="s">
        <v>2019</v>
      </c>
      <c r="U6" s="234" t="s">
        <v>1472</v>
      </c>
      <c r="V6" s="234" t="s">
        <v>1473</v>
      </c>
      <c r="W6" s="234" t="s">
        <v>1474</v>
      </c>
      <c r="X6" s="244"/>
    </row>
    <row r="7" s="221" customFormat="1" ht="15" customHeight="1" spans="1:24">
      <c r="A7" s="235">
        <v>1</v>
      </c>
      <c r="B7" s="236">
        <v>401.4696</v>
      </c>
      <c r="C7" s="236">
        <v>401.0416</v>
      </c>
      <c r="D7" s="236">
        <v>376.38088</v>
      </c>
      <c r="E7" s="236">
        <v>503.1772</v>
      </c>
      <c r="F7" s="236">
        <v>423.184</v>
      </c>
      <c r="G7" s="236">
        <v>387.221808</v>
      </c>
      <c r="H7" s="236">
        <v>546.486864</v>
      </c>
      <c r="I7" s="236">
        <v>388.904664</v>
      </c>
      <c r="J7" s="236">
        <v>360.41724</v>
      </c>
      <c r="K7" s="236">
        <v>377.012952</v>
      </c>
      <c r="L7" s="236">
        <v>440.890296</v>
      </c>
      <c r="M7" s="236">
        <v>387.41232</v>
      </c>
      <c r="N7" s="236">
        <v>368.146528</v>
      </c>
      <c r="O7" s="236">
        <v>345.401512</v>
      </c>
      <c r="P7" s="236">
        <v>350.407744</v>
      </c>
      <c r="Q7" s="236">
        <v>356.80048</v>
      </c>
      <c r="R7" s="236">
        <v>380.995504</v>
      </c>
      <c r="S7" s="236">
        <v>417.563896</v>
      </c>
      <c r="T7" s="236">
        <v>304.631944</v>
      </c>
      <c r="U7" s="236">
        <v>358.980784</v>
      </c>
      <c r="V7" s="236">
        <v>355.10704</v>
      </c>
      <c r="W7" s="236">
        <v>358.980784</v>
      </c>
      <c r="X7" s="245">
        <f>(I7)+204</f>
        <v>592.904664</v>
      </c>
    </row>
    <row r="8" s="221" customFormat="1" ht="15" customHeight="1" spans="1:24">
      <c r="A8" s="235">
        <v>1.5</v>
      </c>
      <c r="B8" s="236">
        <v>462.56596</v>
      </c>
      <c r="C8" s="236">
        <v>433.7388</v>
      </c>
      <c r="D8" s="236">
        <v>406.569672</v>
      </c>
      <c r="E8" s="236">
        <v>557.0424</v>
      </c>
      <c r="F8" s="236">
        <v>478.415208</v>
      </c>
      <c r="G8" s="236">
        <v>415.3708</v>
      </c>
      <c r="H8" s="236">
        <v>591.51436</v>
      </c>
      <c r="I8" s="236">
        <v>417.223</v>
      </c>
      <c r="J8" s="236">
        <v>384.897504</v>
      </c>
      <c r="K8" s="236">
        <v>405.673896</v>
      </c>
      <c r="L8" s="236">
        <v>501.486856</v>
      </c>
      <c r="M8" s="236">
        <v>424.197856</v>
      </c>
      <c r="N8" s="236">
        <v>400.08168</v>
      </c>
      <c r="O8" s="236">
        <v>370.012536</v>
      </c>
      <c r="P8" s="236">
        <v>375.918408</v>
      </c>
      <c r="Q8" s="236">
        <v>383.78232</v>
      </c>
      <c r="R8" s="236">
        <v>402.791184</v>
      </c>
      <c r="S8" s="236">
        <v>471.662616</v>
      </c>
      <c r="T8" s="236">
        <v>321.38964</v>
      </c>
      <c r="U8" s="236">
        <v>386.036712</v>
      </c>
      <c r="V8" s="236">
        <v>381.464424</v>
      </c>
      <c r="W8" s="236">
        <v>386.036712</v>
      </c>
      <c r="X8" s="245">
        <f>(I8)+208</f>
        <v>625.223</v>
      </c>
    </row>
    <row r="9" s="221" customFormat="1" ht="15" customHeight="1" spans="1:24">
      <c r="A9" s="235">
        <v>2</v>
      </c>
      <c r="B9" s="236">
        <v>485.229472</v>
      </c>
      <c r="C9" s="236">
        <v>459.436</v>
      </c>
      <c r="D9" s="236">
        <v>429.758464</v>
      </c>
      <c r="E9" s="236">
        <v>603.9076</v>
      </c>
      <c r="F9" s="236">
        <v>516.157</v>
      </c>
      <c r="G9" s="236">
        <v>435.077456</v>
      </c>
      <c r="H9" s="236">
        <v>644.962808</v>
      </c>
      <c r="I9" s="236">
        <v>437.141336</v>
      </c>
      <c r="J9" s="236">
        <v>400.829592</v>
      </c>
      <c r="K9" s="236">
        <v>425.850168</v>
      </c>
      <c r="L9" s="236">
        <v>543.494</v>
      </c>
      <c r="M9" s="236">
        <v>452.583392</v>
      </c>
      <c r="N9" s="236">
        <v>425.016832</v>
      </c>
      <c r="O9" s="236">
        <v>387.62356</v>
      </c>
      <c r="P9" s="236">
        <v>394.672504</v>
      </c>
      <c r="Q9" s="236">
        <v>403.76416</v>
      </c>
      <c r="R9" s="236">
        <v>425.715376</v>
      </c>
      <c r="S9" s="236">
        <v>508.27192</v>
      </c>
      <c r="T9" s="236">
        <v>331.147336</v>
      </c>
      <c r="U9" s="236">
        <v>406.09264</v>
      </c>
      <c r="V9" s="236">
        <v>400.821808</v>
      </c>
      <c r="W9" s="236">
        <v>406.09264</v>
      </c>
      <c r="X9" s="245">
        <f>(I9)+212</f>
        <v>649.141336</v>
      </c>
    </row>
    <row r="10" s="221" customFormat="1" ht="15" customHeight="1" spans="1:24">
      <c r="A10" s="235">
        <v>2.5</v>
      </c>
      <c r="B10" s="236">
        <v>523.09552</v>
      </c>
      <c r="C10" s="236">
        <v>492.1332</v>
      </c>
      <c r="D10" s="236">
        <v>430.460232</v>
      </c>
      <c r="E10" s="236">
        <v>657.7728</v>
      </c>
      <c r="F10" s="236">
        <v>557.226816</v>
      </c>
      <c r="G10" s="236">
        <v>464.009664</v>
      </c>
      <c r="H10" s="236">
        <v>688.624968</v>
      </c>
      <c r="I10" s="236">
        <v>466.666248</v>
      </c>
      <c r="J10" s="236">
        <v>423.288312</v>
      </c>
      <c r="K10" s="236">
        <v>453.696144</v>
      </c>
      <c r="L10" s="236">
        <v>595.549272</v>
      </c>
      <c r="M10" s="236">
        <v>474.74184</v>
      </c>
      <c r="N10" s="236">
        <v>442.938768</v>
      </c>
      <c r="O10" s="236">
        <v>403.661544</v>
      </c>
      <c r="P10" s="236">
        <v>411.969984</v>
      </c>
      <c r="Q10" s="236">
        <v>415.61088</v>
      </c>
      <c r="R10" s="236">
        <v>426.544152</v>
      </c>
      <c r="S10" s="236">
        <v>543.922728</v>
      </c>
      <c r="T10" s="236">
        <v>356.149968</v>
      </c>
      <c r="U10" s="236">
        <v>421.950696</v>
      </c>
      <c r="V10" s="236">
        <v>413.049552</v>
      </c>
      <c r="W10" s="236">
        <v>428.121168</v>
      </c>
      <c r="X10" s="245">
        <f>(I10)+216</f>
        <v>682.666248</v>
      </c>
    </row>
    <row r="11" s="221" customFormat="1" ht="15" customHeight="1" spans="1:24">
      <c r="A11" s="235">
        <v>3</v>
      </c>
      <c r="B11" s="236">
        <v>554.744848</v>
      </c>
      <c r="C11" s="236">
        <v>515.7136</v>
      </c>
      <c r="D11" s="236">
        <v>451.267624</v>
      </c>
      <c r="E11" s="236">
        <v>707.284</v>
      </c>
      <c r="F11" s="236">
        <v>591.063112</v>
      </c>
      <c r="G11" s="236">
        <v>491.114536</v>
      </c>
      <c r="H11" s="236">
        <v>739.617928</v>
      </c>
      <c r="I11" s="236">
        <v>492.9244</v>
      </c>
      <c r="J11" s="236">
        <v>447.74052</v>
      </c>
      <c r="K11" s="236">
        <v>482.434872</v>
      </c>
      <c r="L11" s="236">
        <v>637.19656</v>
      </c>
      <c r="M11" s="236">
        <v>503.360224</v>
      </c>
      <c r="N11" s="236">
        <v>463.386304</v>
      </c>
      <c r="O11" s="236">
        <v>421.124392</v>
      </c>
      <c r="P11" s="236">
        <v>430.470064</v>
      </c>
      <c r="Q11" s="236">
        <v>434.682496</v>
      </c>
      <c r="R11" s="236">
        <v>446.981104</v>
      </c>
      <c r="S11" s="236">
        <v>576.044416</v>
      </c>
      <c r="T11" s="236">
        <v>366.172264</v>
      </c>
      <c r="U11" s="236">
        <v>441.699688</v>
      </c>
      <c r="V11" s="236">
        <v>431.67664</v>
      </c>
      <c r="W11" s="236">
        <v>448.632208</v>
      </c>
      <c r="X11" s="245">
        <f>(I11)+220</f>
        <v>712.9244</v>
      </c>
    </row>
    <row r="12" s="221" customFormat="1" ht="15" customHeight="1" spans="1:24">
      <c r="A12" s="235">
        <v>3.5</v>
      </c>
      <c r="B12" s="236">
        <v>604.994176</v>
      </c>
      <c r="C12" s="236">
        <v>575.694</v>
      </c>
      <c r="D12" s="236">
        <v>508.475016</v>
      </c>
      <c r="E12" s="236">
        <v>793.1952</v>
      </c>
      <c r="F12" s="236">
        <v>671.809992</v>
      </c>
      <c r="G12" s="236">
        <v>556.019408</v>
      </c>
      <c r="H12" s="236">
        <v>838.610888</v>
      </c>
      <c r="I12" s="236">
        <v>556.982552</v>
      </c>
      <c r="J12" s="236">
        <v>480.603312</v>
      </c>
      <c r="K12" s="236">
        <v>519.5736</v>
      </c>
      <c r="L12" s="236">
        <v>726.843848</v>
      </c>
      <c r="M12" s="236">
        <v>569.768024</v>
      </c>
      <c r="N12" s="236">
        <v>520.23384</v>
      </c>
      <c r="O12" s="236">
        <v>474.98724</v>
      </c>
      <c r="P12" s="236">
        <v>485.370144</v>
      </c>
      <c r="Q12" s="236">
        <v>490.143528</v>
      </c>
      <c r="R12" s="236">
        <v>503.818056</v>
      </c>
      <c r="S12" s="236">
        <v>655.066104</v>
      </c>
      <c r="T12" s="236">
        <v>412.59456</v>
      </c>
      <c r="U12" s="236">
        <v>497.84868</v>
      </c>
      <c r="V12" s="236">
        <v>486.714312</v>
      </c>
      <c r="W12" s="236">
        <v>505.543248</v>
      </c>
      <c r="X12" s="245">
        <f>(I12)+224</f>
        <v>780.982552</v>
      </c>
    </row>
    <row r="13" s="221" customFormat="1" ht="15" customHeight="1" spans="1:24">
      <c r="A13" s="235">
        <v>4</v>
      </c>
      <c r="B13" s="236">
        <v>635.934376</v>
      </c>
      <c r="C13" s="236">
        <v>599.2744</v>
      </c>
      <c r="D13" s="236">
        <v>507.553456</v>
      </c>
      <c r="E13" s="236">
        <v>842.7064</v>
      </c>
      <c r="F13" s="236">
        <v>732.328552</v>
      </c>
      <c r="G13" s="236">
        <v>566.803752</v>
      </c>
      <c r="H13" s="236">
        <v>911.724408</v>
      </c>
      <c r="I13" s="236">
        <v>577.006728</v>
      </c>
      <c r="J13" s="236">
        <v>505.806984</v>
      </c>
      <c r="K13" s="236">
        <v>528.403824</v>
      </c>
      <c r="L13" s="236">
        <v>762.331248</v>
      </c>
      <c r="M13" s="236">
        <v>588.056424</v>
      </c>
      <c r="N13" s="236">
        <v>531.32512</v>
      </c>
      <c r="O13" s="236">
        <v>487.020496</v>
      </c>
      <c r="P13" s="236">
        <v>498.345376</v>
      </c>
      <c r="Q13" s="236">
        <v>498.736984</v>
      </c>
      <c r="R13" s="236">
        <v>504.219496</v>
      </c>
      <c r="S13" s="236">
        <v>679.842496</v>
      </c>
      <c r="T13" s="236">
        <v>436.38664</v>
      </c>
      <c r="U13" s="236">
        <v>509.94544</v>
      </c>
      <c r="V13" s="236">
        <v>496.13332</v>
      </c>
      <c r="W13" s="236">
        <v>522.656824</v>
      </c>
      <c r="X13" s="245">
        <f>(I13)+228</f>
        <v>805.006728</v>
      </c>
    </row>
    <row r="14" s="221" customFormat="1" ht="15" customHeight="1" spans="1:24">
      <c r="A14" s="235">
        <v>4.5</v>
      </c>
      <c r="B14" s="236">
        <v>686.109616</v>
      </c>
      <c r="C14" s="236">
        <v>629.8548</v>
      </c>
      <c r="D14" s="236">
        <v>533.38164</v>
      </c>
      <c r="E14" s="236">
        <v>899.2176</v>
      </c>
      <c r="F14" s="236">
        <v>786.173256</v>
      </c>
      <c r="G14" s="236">
        <v>600.689272</v>
      </c>
      <c r="H14" s="236">
        <v>983.402416</v>
      </c>
      <c r="I14" s="236">
        <v>611.072176</v>
      </c>
      <c r="J14" s="236">
        <v>538.73328</v>
      </c>
      <c r="K14" s="236">
        <v>563.573928</v>
      </c>
      <c r="L14" s="236">
        <v>821.964664</v>
      </c>
      <c r="M14" s="236">
        <v>624.04816</v>
      </c>
      <c r="N14" s="236">
        <v>557.98944</v>
      </c>
      <c r="O14" s="236">
        <v>510.985896</v>
      </c>
      <c r="P14" s="236">
        <v>523.337424</v>
      </c>
      <c r="Q14" s="236">
        <v>523.845456</v>
      </c>
      <c r="R14" s="236">
        <v>529.825416</v>
      </c>
      <c r="S14" s="236">
        <v>728.776224</v>
      </c>
      <c r="T14" s="236">
        <v>454.456752</v>
      </c>
      <c r="U14" s="236">
        <v>535.995888</v>
      </c>
      <c r="V14" s="236">
        <v>520.934856</v>
      </c>
      <c r="W14" s="236">
        <v>549.860928</v>
      </c>
      <c r="X14" s="245">
        <f>(I14)+232</f>
        <v>843.072176</v>
      </c>
    </row>
    <row r="15" s="221" customFormat="1" ht="15" customHeight="1" spans="1:24">
      <c r="A15" s="235">
        <v>5</v>
      </c>
      <c r="B15" s="236">
        <v>717.69544</v>
      </c>
      <c r="C15" s="236">
        <v>653.4352</v>
      </c>
      <c r="D15" s="236">
        <v>552.220408</v>
      </c>
      <c r="E15" s="236">
        <v>948.7288</v>
      </c>
      <c r="F15" s="236">
        <v>822.507376</v>
      </c>
      <c r="G15" s="236">
        <v>626.174792</v>
      </c>
      <c r="H15" s="236">
        <v>1036.480424</v>
      </c>
      <c r="I15" s="236">
        <v>636.737624</v>
      </c>
      <c r="J15" s="236">
        <v>563.27016</v>
      </c>
      <c r="K15" s="236">
        <v>590.344032</v>
      </c>
      <c r="L15" s="236">
        <v>862.99808</v>
      </c>
      <c r="M15" s="236">
        <v>651.629312</v>
      </c>
      <c r="N15" s="236">
        <v>577.65376</v>
      </c>
      <c r="O15" s="236">
        <v>527.951296</v>
      </c>
      <c r="P15" s="236">
        <v>541.340056</v>
      </c>
      <c r="Q15" s="236">
        <v>541.953928</v>
      </c>
      <c r="R15" s="236">
        <v>548.44192</v>
      </c>
      <c r="S15" s="236">
        <v>760.209952</v>
      </c>
      <c r="T15" s="236">
        <v>465.537448</v>
      </c>
      <c r="U15" s="236">
        <v>555.046336</v>
      </c>
      <c r="V15" s="236">
        <v>538.725808</v>
      </c>
      <c r="W15" s="236">
        <v>570.065032</v>
      </c>
      <c r="X15" s="245">
        <f>(I15)+236</f>
        <v>872.737624</v>
      </c>
    </row>
    <row r="16" s="221" customFormat="1" ht="15" customHeight="1" spans="1:24">
      <c r="A16" s="235">
        <v>5.5</v>
      </c>
      <c r="B16" s="236">
        <v>786.318592</v>
      </c>
      <c r="C16" s="236">
        <v>678.7236</v>
      </c>
      <c r="D16" s="236">
        <v>551.313408</v>
      </c>
      <c r="E16" s="236">
        <v>1002.594</v>
      </c>
      <c r="F16" s="236">
        <v>914.549736</v>
      </c>
      <c r="G16" s="236">
        <v>660.642432</v>
      </c>
      <c r="H16" s="236">
        <v>1162.073328</v>
      </c>
      <c r="I16" s="236">
        <v>696.575112</v>
      </c>
      <c r="J16" s="236">
        <v>615.014808</v>
      </c>
      <c r="K16" s="236">
        <v>639.273336</v>
      </c>
      <c r="L16" s="236">
        <v>912.629616</v>
      </c>
      <c r="M16" s="236">
        <v>635.230248</v>
      </c>
      <c r="N16" s="236">
        <v>599.523528</v>
      </c>
      <c r="O16" s="236">
        <v>539.86152</v>
      </c>
      <c r="P16" s="236">
        <v>551.313408</v>
      </c>
      <c r="Q16" s="236">
        <v>555.36708</v>
      </c>
      <c r="R16" s="236">
        <v>565.485384</v>
      </c>
      <c r="S16" s="236">
        <v>808.889664</v>
      </c>
      <c r="T16" s="236">
        <v>501.261672</v>
      </c>
      <c r="U16" s="236">
        <v>576.079968</v>
      </c>
      <c r="V16" s="236">
        <v>551.313408</v>
      </c>
      <c r="W16" s="236">
        <v>551.313408</v>
      </c>
      <c r="X16" s="245">
        <f>(I16)+240</f>
        <v>936.575112</v>
      </c>
    </row>
    <row r="17" s="221" customFormat="1" ht="15" customHeight="1" spans="1:24">
      <c r="A17" s="235">
        <v>6</v>
      </c>
      <c r="B17" s="236">
        <v>819.830704</v>
      </c>
      <c r="C17" s="236">
        <v>697.012</v>
      </c>
      <c r="D17" s="236">
        <v>567.78136</v>
      </c>
      <c r="E17" s="236">
        <v>1049.4592</v>
      </c>
      <c r="F17" s="236">
        <v>953.38168</v>
      </c>
      <c r="G17" s="236">
        <v>684.03232</v>
      </c>
      <c r="H17" s="236">
        <v>1217.564488</v>
      </c>
      <c r="I17" s="236">
        <v>721.954792</v>
      </c>
      <c r="J17" s="236">
        <v>639.181248</v>
      </c>
      <c r="K17" s="236">
        <v>665.112048</v>
      </c>
      <c r="L17" s="236">
        <v>953.641864</v>
      </c>
      <c r="M17" s="236">
        <v>656.873776</v>
      </c>
      <c r="N17" s="236">
        <v>619.64296</v>
      </c>
      <c r="O17" s="236">
        <v>555.546256</v>
      </c>
      <c r="P17" s="236">
        <v>567.78136</v>
      </c>
      <c r="Q17" s="236">
        <v>571.919704</v>
      </c>
      <c r="R17" s="236">
        <v>582.715384</v>
      </c>
      <c r="S17" s="236">
        <v>840.069376</v>
      </c>
      <c r="T17" s="236">
        <v>511.326304</v>
      </c>
      <c r="U17" s="236">
        <v>594.262528</v>
      </c>
      <c r="V17" s="236">
        <v>567.78136</v>
      </c>
      <c r="W17" s="236">
        <v>567.78136</v>
      </c>
      <c r="X17" s="245">
        <f>(I17)+244</f>
        <v>965.954792</v>
      </c>
    </row>
    <row r="18" s="221" customFormat="1" ht="15" customHeight="1" spans="1:24">
      <c r="A18" s="235">
        <v>6.5</v>
      </c>
      <c r="B18" s="236">
        <v>871.932232</v>
      </c>
      <c r="C18" s="236">
        <v>751.7004</v>
      </c>
      <c r="D18" s="236">
        <v>620.649312</v>
      </c>
      <c r="E18" s="236">
        <v>1132.7244</v>
      </c>
      <c r="F18" s="236">
        <v>1039.10304</v>
      </c>
      <c r="G18" s="236">
        <v>745.211624</v>
      </c>
      <c r="H18" s="236">
        <v>1321.066232</v>
      </c>
      <c r="I18" s="236">
        <v>785.123888</v>
      </c>
      <c r="J18" s="236">
        <v>671.747688</v>
      </c>
      <c r="K18" s="236">
        <v>699.340176</v>
      </c>
      <c r="L18" s="236">
        <v>1042.654112</v>
      </c>
      <c r="M18" s="236">
        <v>716.30672</v>
      </c>
      <c r="N18" s="236">
        <v>676.151808</v>
      </c>
      <c r="O18" s="236">
        <v>607.620408</v>
      </c>
      <c r="P18" s="236">
        <v>620.649312</v>
      </c>
      <c r="Q18" s="236">
        <v>624.861744</v>
      </c>
      <c r="R18" s="236">
        <v>636.355968</v>
      </c>
      <c r="S18" s="236">
        <v>918.149088</v>
      </c>
      <c r="T18" s="236">
        <v>557.80152</v>
      </c>
      <c r="U18" s="236">
        <v>648.834504</v>
      </c>
      <c r="V18" s="236">
        <v>620.649312</v>
      </c>
      <c r="W18" s="236">
        <v>620.649312</v>
      </c>
      <c r="X18" s="245">
        <f>(I18)+248</f>
        <v>1033.123888</v>
      </c>
    </row>
    <row r="19" s="221" customFormat="1" ht="15" customHeight="1" spans="1:24">
      <c r="A19" s="235">
        <v>7</v>
      </c>
      <c r="B19" s="236">
        <v>905.444344</v>
      </c>
      <c r="C19" s="236">
        <v>769.9888</v>
      </c>
      <c r="D19" s="236">
        <v>637.117264</v>
      </c>
      <c r="E19" s="236">
        <v>1179.5896</v>
      </c>
      <c r="F19" s="236">
        <v>1077.9244</v>
      </c>
      <c r="G19" s="236">
        <v>768.590928</v>
      </c>
      <c r="H19" s="236">
        <v>1376.557392</v>
      </c>
      <c r="I19" s="236">
        <v>810.503568</v>
      </c>
      <c r="J19" s="236">
        <v>695.914128</v>
      </c>
      <c r="K19" s="236">
        <v>725.178888</v>
      </c>
      <c r="L19" s="236">
        <v>1083.66636</v>
      </c>
      <c r="M19" s="236">
        <v>737.939664</v>
      </c>
      <c r="N19" s="236">
        <v>696.27124</v>
      </c>
      <c r="O19" s="236">
        <v>623.305144</v>
      </c>
      <c r="P19" s="236">
        <v>637.117264</v>
      </c>
      <c r="Q19" s="236">
        <v>641.414368</v>
      </c>
      <c r="R19" s="236">
        <v>653.596552</v>
      </c>
      <c r="S19" s="236">
        <v>949.3288</v>
      </c>
      <c r="T19" s="236">
        <v>567.866152</v>
      </c>
      <c r="U19" s="236">
        <v>667.00648</v>
      </c>
      <c r="V19" s="236">
        <v>637.117264</v>
      </c>
      <c r="W19" s="236">
        <v>637.117264</v>
      </c>
      <c r="X19" s="245">
        <f>(I19)+252</f>
        <v>1062.503568</v>
      </c>
    </row>
    <row r="20" s="221" customFormat="1" ht="15" customHeight="1" spans="1:24">
      <c r="A20" s="235">
        <v>7.5</v>
      </c>
      <c r="B20" s="236">
        <v>957.556456</v>
      </c>
      <c r="C20" s="236">
        <v>795.2772</v>
      </c>
      <c r="D20" s="236">
        <v>660.585216</v>
      </c>
      <c r="E20" s="236">
        <v>1233.4548</v>
      </c>
      <c r="F20" s="236">
        <v>1134.24576</v>
      </c>
      <c r="G20" s="236">
        <v>800.370232</v>
      </c>
      <c r="H20" s="236">
        <v>1450.659136</v>
      </c>
      <c r="I20" s="236">
        <v>844.283248</v>
      </c>
      <c r="J20" s="236">
        <v>728.480568</v>
      </c>
      <c r="K20" s="236">
        <v>759.407016</v>
      </c>
      <c r="L20" s="236">
        <v>1143.278608</v>
      </c>
      <c r="M20" s="236">
        <v>767.972608</v>
      </c>
      <c r="N20" s="236">
        <v>723.380088</v>
      </c>
      <c r="O20" s="236">
        <v>645.979296</v>
      </c>
      <c r="P20" s="236">
        <v>660.585216</v>
      </c>
      <c r="Q20" s="236">
        <v>664.966992</v>
      </c>
      <c r="R20" s="236">
        <v>677.826552</v>
      </c>
      <c r="S20" s="236">
        <v>998.008512</v>
      </c>
      <c r="T20" s="236">
        <v>584.941368</v>
      </c>
      <c r="U20" s="236">
        <v>692.178456</v>
      </c>
      <c r="V20" s="236">
        <v>660.585216</v>
      </c>
      <c r="W20" s="236">
        <v>660.585216</v>
      </c>
      <c r="X20" s="245">
        <f>(I20)+256</f>
        <v>1100.283248</v>
      </c>
    </row>
    <row r="21" s="221" customFormat="1" ht="15" customHeight="1" spans="1:24">
      <c r="A21" s="235">
        <v>8</v>
      </c>
      <c r="B21" s="236">
        <v>1025.33956</v>
      </c>
      <c r="C21" s="236">
        <v>813.5656</v>
      </c>
      <c r="D21" s="236">
        <v>688.83316</v>
      </c>
      <c r="E21" s="236">
        <v>1280.32</v>
      </c>
      <c r="F21" s="236">
        <v>1229.342248</v>
      </c>
      <c r="G21" s="236">
        <v>847.817552</v>
      </c>
      <c r="H21" s="236">
        <v>1577.624048</v>
      </c>
      <c r="I21" s="236">
        <v>911.819</v>
      </c>
      <c r="J21" s="236">
        <v>782.398632</v>
      </c>
      <c r="K21" s="236">
        <v>818.871096</v>
      </c>
      <c r="L21" s="236">
        <v>1186.111304</v>
      </c>
      <c r="M21" s="236">
        <v>775.380656</v>
      </c>
      <c r="N21" s="236">
        <v>743.182</v>
      </c>
      <c r="O21" s="236">
        <v>653.810704</v>
      </c>
      <c r="P21" s="236">
        <v>680.503552</v>
      </c>
      <c r="Q21" s="236">
        <v>700.3168</v>
      </c>
      <c r="R21" s="236">
        <v>718.09792</v>
      </c>
      <c r="S21" s="236">
        <v>1029.188224</v>
      </c>
      <c r="T21" s="236">
        <v>629.890864</v>
      </c>
      <c r="U21" s="236">
        <v>707.048224</v>
      </c>
      <c r="V21" s="236">
        <v>680.503552</v>
      </c>
      <c r="W21" s="236">
        <v>689.30944</v>
      </c>
      <c r="X21" s="245">
        <f>(I21)+260</f>
        <v>1171.819</v>
      </c>
    </row>
    <row r="22" s="221" customFormat="1" ht="15" customHeight="1" spans="1:24">
      <c r="A22" s="235">
        <v>8.5</v>
      </c>
      <c r="B22" s="236">
        <v>1079.367376</v>
      </c>
      <c r="C22" s="236">
        <v>838.854</v>
      </c>
      <c r="D22" s="236">
        <v>712.9044</v>
      </c>
      <c r="E22" s="236">
        <v>1334.1852</v>
      </c>
      <c r="F22" s="236">
        <v>1288.65888</v>
      </c>
      <c r="G22" s="236">
        <v>880.8246</v>
      </c>
      <c r="H22" s="236">
        <v>1655.483112</v>
      </c>
      <c r="I22" s="236">
        <v>947.71548</v>
      </c>
      <c r="J22" s="236">
        <v>816.489168</v>
      </c>
      <c r="K22" s="236">
        <v>854.824416</v>
      </c>
      <c r="L22" s="236">
        <v>1245.818808</v>
      </c>
      <c r="M22" s="236">
        <v>804.693888</v>
      </c>
      <c r="N22" s="236">
        <v>770.280264</v>
      </c>
      <c r="O22" s="236">
        <v>676.082664</v>
      </c>
      <c r="P22" s="236">
        <v>704.151432</v>
      </c>
      <c r="Q22" s="236">
        <v>724.821984</v>
      </c>
      <c r="R22" s="236">
        <v>743.502744</v>
      </c>
      <c r="S22" s="236">
        <v>1077.867936</v>
      </c>
      <c r="T22" s="236">
        <v>648.267912</v>
      </c>
      <c r="U22" s="236">
        <v>732.06144</v>
      </c>
      <c r="V22" s="236">
        <v>704.151432</v>
      </c>
      <c r="W22" s="236">
        <v>713.401848</v>
      </c>
      <c r="X22" s="245">
        <f>(I22)+264</f>
        <v>1211.71548</v>
      </c>
    </row>
    <row r="23" s="221" customFormat="1" ht="15" customHeight="1" spans="1:24">
      <c r="A23" s="235">
        <v>9</v>
      </c>
      <c r="B23" s="236">
        <v>1114.805776</v>
      </c>
      <c r="C23" s="236">
        <v>857.1424</v>
      </c>
      <c r="D23" s="236">
        <v>729.97564</v>
      </c>
      <c r="E23" s="236">
        <v>1381.0504</v>
      </c>
      <c r="F23" s="236">
        <v>1330.475512</v>
      </c>
      <c r="G23" s="236">
        <v>905.442232</v>
      </c>
      <c r="H23" s="236">
        <v>1714.731592</v>
      </c>
      <c r="I23" s="236">
        <v>975.21196</v>
      </c>
      <c r="J23" s="236">
        <v>842.16912</v>
      </c>
      <c r="K23" s="236">
        <v>882.377736</v>
      </c>
      <c r="L23" s="236">
        <v>1286.936896</v>
      </c>
      <c r="M23" s="236">
        <v>825.596536</v>
      </c>
      <c r="N23" s="236">
        <v>790.378528</v>
      </c>
      <c r="O23" s="236">
        <v>691.365208</v>
      </c>
      <c r="P23" s="236">
        <v>720.799312</v>
      </c>
      <c r="Q23" s="236">
        <v>742.327168</v>
      </c>
      <c r="R23" s="236">
        <v>761.907568</v>
      </c>
      <c r="S23" s="236">
        <v>1109.047648</v>
      </c>
      <c r="T23" s="236">
        <v>659.655544</v>
      </c>
      <c r="U23" s="236">
        <v>750.064072</v>
      </c>
      <c r="V23" s="236">
        <v>720.799312</v>
      </c>
      <c r="W23" s="236">
        <v>730.494256</v>
      </c>
      <c r="X23" s="245">
        <f>(I23)+268</f>
        <v>1243.21196</v>
      </c>
    </row>
    <row r="24" s="221" customFormat="1" ht="15" customHeight="1" spans="1:24">
      <c r="A24" s="235">
        <v>9.5</v>
      </c>
      <c r="B24" s="236">
        <v>1168.844176</v>
      </c>
      <c r="C24" s="236">
        <v>882.4308</v>
      </c>
      <c r="D24" s="236">
        <v>754.04688</v>
      </c>
      <c r="E24" s="236">
        <v>1434.9156</v>
      </c>
      <c r="F24" s="236">
        <v>1389.792144</v>
      </c>
      <c r="G24" s="236">
        <v>938.44928</v>
      </c>
      <c r="H24" s="236">
        <v>1792.590656</v>
      </c>
      <c r="I24" s="236">
        <v>1011.10844</v>
      </c>
      <c r="J24" s="236">
        <v>876.259656</v>
      </c>
      <c r="K24" s="236">
        <v>918.331056</v>
      </c>
      <c r="L24" s="236">
        <v>1346.6444</v>
      </c>
      <c r="M24" s="236">
        <v>854.909768</v>
      </c>
      <c r="N24" s="236">
        <v>817.476792</v>
      </c>
      <c r="O24" s="236">
        <v>713.637168</v>
      </c>
      <c r="P24" s="236">
        <v>744.447192</v>
      </c>
      <c r="Q24" s="236">
        <v>766.821768</v>
      </c>
      <c r="R24" s="236">
        <v>787.301808</v>
      </c>
      <c r="S24" s="236">
        <v>1157.72736</v>
      </c>
      <c r="T24" s="236">
        <v>678.032592</v>
      </c>
      <c r="U24" s="236">
        <v>775.066704</v>
      </c>
      <c r="V24" s="236">
        <v>744.447192</v>
      </c>
      <c r="W24" s="236">
        <v>754.586664</v>
      </c>
      <c r="X24" s="245">
        <f>(I24)+272</f>
        <v>1283.10844</v>
      </c>
    </row>
    <row r="25" s="221" customFormat="1" ht="15" customHeight="1" spans="1:24">
      <c r="A25" s="235">
        <v>10</v>
      </c>
      <c r="B25" s="236">
        <v>1204.282576</v>
      </c>
      <c r="C25" s="236">
        <v>900.7192</v>
      </c>
      <c r="D25" s="236">
        <v>771.11812</v>
      </c>
      <c r="E25" s="236">
        <v>1481.7808</v>
      </c>
      <c r="F25" s="236">
        <v>1431.598192</v>
      </c>
      <c r="G25" s="236">
        <v>963.066912</v>
      </c>
      <c r="H25" s="236">
        <v>1851.839136</v>
      </c>
      <c r="I25" s="236">
        <v>1038.60492</v>
      </c>
      <c r="J25" s="236">
        <v>901.950192</v>
      </c>
      <c r="K25" s="236">
        <v>945.884376</v>
      </c>
      <c r="L25" s="236">
        <v>1387.762488</v>
      </c>
      <c r="M25" s="236">
        <v>875.812416</v>
      </c>
      <c r="N25" s="236">
        <v>837.575056</v>
      </c>
      <c r="O25" s="236">
        <v>728.919712</v>
      </c>
      <c r="P25" s="236">
        <v>761.084488</v>
      </c>
      <c r="Q25" s="236">
        <v>784.326952</v>
      </c>
      <c r="R25" s="236">
        <v>805.706632</v>
      </c>
      <c r="S25" s="236">
        <v>1188.907072</v>
      </c>
      <c r="T25" s="236">
        <v>689.420224</v>
      </c>
      <c r="U25" s="236">
        <v>793.069336</v>
      </c>
      <c r="V25" s="236">
        <v>761.084488</v>
      </c>
      <c r="W25" s="236">
        <v>771.689656</v>
      </c>
      <c r="X25" s="245">
        <f>(I25)+276</f>
        <v>1314.60492</v>
      </c>
    </row>
    <row r="26" s="221" customFormat="1" ht="15" customHeight="1" spans="1:24">
      <c r="A26" s="235">
        <v>10.5</v>
      </c>
      <c r="B26" s="236">
        <v>1249.214816</v>
      </c>
      <c r="C26" s="236">
        <v>946.4112</v>
      </c>
      <c r="D26" s="236">
        <v>822.356136</v>
      </c>
      <c r="E26" s="236">
        <v>1559.754</v>
      </c>
      <c r="F26" s="236">
        <v>1513.604568</v>
      </c>
      <c r="G26" s="236">
        <v>1023.166648</v>
      </c>
      <c r="H26" s="236">
        <v>1956.949648</v>
      </c>
      <c r="I26" s="236">
        <v>1100.218168</v>
      </c>
      <c r="J26" s="236">
        <v>930.130936</v>
      </c>
      <c r="K26" s="236">
        <v>975.716224</v>
      </c>
      <c r="L26" s="236">
        <v>1469.884552</v>
      </c>
      <c r="M26" s="236">
        <v>932.631112</v>
      </c>
      <c r="N26" s="236">
        <v>893.660544</v>
      </c>
      <c r="O26" s="236">
        <v>778.665384</v>
      </c>
      <c r="P26" s="236">
        <v>811.973232</v>
      </c>
      <c r="Q26" s="236">
        <v>836.559864</v>
      </c>
      <c r="R26" s="236">
        <v>858.733344</v>
      </c>
      <c r="S26" s="236">
        <v>1262.16048</v>
      </c>
      <c r="T26" s="236">
        <v>732.550896</v>
      </c>
      <c r="U26" s="236">
        <v>845.079984</v>
      </c>
      <c r="V26" s="236">
        <v>811.973232</v>
      </c>
      <c r="W26" s="236">
        <v>822.938256</v>
      </c>
      <c r="X26" s="245">
        <f>(I26)+280</f>
        <v>1380.218168</v>
      </c>
    </row>
    <row r="27" s="221" customFormat="1" ht="15" customHeight="1" spans="1:24">
      <c r="A27" s="235">
        <v>11</v>
      </c>
      <c r="B27" s="236">
        <v>1279.467056</v>
      </c>
      <c r="C27" s="236">
        <v>955.7032</v>
      </c>
      <c r="D27" s="236">
        <v>837.194152</v>
      </c>
      <c r="E27" s="236">
        <v>1601.3272</v>
      </c>
      <c r="F27" s="236">
        <v>1548.70036</v>
      </c>
      <c r="G27" s="236">
        <v>1045.466384</v>
      </c>
      <c r="H27" s="236">
        <v>2014.070744</v>
      </c>
      <c r="I27" s="236">
        <v>1124.031416</v>
      </c>
      <c r="J27" s="236">
        <v>953.821096</v>
      </c>
      <c r="K27" s="236">
        <v>1001.068072</v>
      </c>
      <c r="L27" s="236">
        <v>1504.006616</v>
      </c>
      <c r="M27" s="236">
        <v>951.639224</v>
      </c>
      <c r="N27" s="236">
        <v>913.346032</v>
      </c>
      <c r="O27" s="236">
        <v>792.011056</v>
      </c>
      <c r="P27" s="236">
        <v>826.451392</v>
      </c>
      <c r="Q27" s="236">
        <v>852.40336</v>
      </c>
      <c r="R27" s="236">
        <v>875.360056</v>
      </c>
      <c r="S27" s="236">
        <v>1288.513888</v>
      </c>
      <c r="T27" s="236">
        <v>739.281568</v>
      </c>
      <c r="U27" s="236">
        <v>860.690632</v>
      </c>
      <c r="V27" s="236">
        <v>826.451392</v>
      </c>
      <c r="W27" s="236">
        <v>837.79744</v>
      </c>
      <c r="X27" s="245">
        <f>(I27)+284</f>
        <v>1408.031416</v>
      </c>
    </row>
    <row r="28" s="221" customFormat="1" ht="15" customHeight="1" spans="1:24">
      <c r="A28" s="235">
        <v>11.5</v>
      </c>
      <c r="B28" s="236">
        <v>1324.399296</v>
      </c>
      <c r="C28" s="236">
        <v>971.9952</v>
      </c>
      <c r="D28" s="236">
        <v>859.021584</v>
      </c>
      <c r="E28" s="236">
        <v>1649.9004</v>
      </c>
      <c r="F28" s="236">
        <v>1601.296152</v>
      </c>
      <c r="G28" s="236">
        <v>1076.176704</v>
      </c>
      <c r="H28" s="236">
        <v>2089.781256</v>
      </c>
      <c r="I28" s="236">
        <v>1156.23408</v>
      </c>
      <c r="J28" s="236">
        <v>982.00184</v>
      </c>
      <c r="K28" s="236">
        <v>1030.910504</v>
      </c>
      <c r="L28" s="236">
        <v>1556.72868</v>
      </c>
      <c r="M28" s="236">
        <v>979.05792</v>
      </c>
      <c r="N28" s="236">
        <v>940.03152</v>
      </c>
      <c r="O28" s="236">
        <v>812.367312</v>
      </c>
      <c r="P28" s="236">
        <v>847.929552</v>
      </c>
      <c r="Q28" s="236">
        <v>875.236272</v>
      </c>
      <c r="R28" s="236">
        <v>898.986768</v>
      </c>
      <c r="S28" s="236">
        <v>1332.367296</v>
      </c>
      <c r="T28" s="236">
        <v>753.01224</v>
      </c>
      <c r="U28" s="236">
        <v>883.30128</v>
      </c>
      <c r="V28" s="236">
        <v>847.929552</v>
      </c>
      <c r="W28" s="236">
        <v>859.656624</v>
      </c>
      <c r="X28" s="245">
        <f>(I28)+288</f>
        <v>1444.23408</v>
      </c>
    </row>
    <row r="29" s="221" customFormat="1" ht="15" customHeight="1" spans="1:24">
      <c r="A29" s="235">
        <v>12</v>
      </c>
      <c r="B29" s="236">
        <v>1354.66212</v>
      </c>
      <c r="C29" s="236">
        <v>981.2872</v>
      </c>
      <c r="D29" s="236">
        <v>873.8596</v>
      </c>
      <c r="E29" s="236">
        <v>1691.4736</v>
      </c>
      <c r="F29" s="236">
        <v>1636.402528</v>
      </c>
      <c r="G29" s="236">
        <v>1098.47644</v>
      </c>
      <c r="H29" s="236">
        <v>2146.891768</v>
      </c>
      <c r="I29" s="236">
        <v>1180.047328</v>
      </c>
      <c r="J29" s="236">
        <v>1005.702584</v>
      </c>
      <c r="K29" s="236">
        <v>1056.262352</v>
      </c>
      <c r="L29" s="236">
        <v>1590.850744</v>
      </c>
      <c r="M29" s="236">
        <v>998.076616</v>
      </c>
      <c r="N29" s="236">
        <v>959.717008</v>
      </c>
      <c r="O29" s="236">
        <v>825.712984</v>
      </c>
      <c r="P29" s="236">
        <v>862.418296</v>
      </c>
      <c r="Q29" s="236">
        <v>891.069184</v>
      </c>
      <c r="R29" s="236">
        <v>915.602896</v>
      </c>
      <c r="S29" s="236">
        <v>1358.720704</v>
      </c>
      <c r="T29" s="236">
        <v>759.753496</v>
      </c>
      <c r="U29" s="236">
        <v>898.901344</v>
      </c>
      <c r="V29" s="236">
        <v>862.418296</v>
      </c>
      <c r="W29" s="236">
        <v>874.505224</v>
      </c>
      <c r="X29" s="245">
        <f>(I29)+292</f>
        <v>1472.047328</v>
      </c>
    </row>
    <row r="30" s="221" customFormat="1" ht="15" customHeight="1" spans="1:24">
      <c r="A30" s="235">
        <v>12.5</v>
      </c>
      <c r="B30" s="236">
        <v>1471.279792</v>
      </c>
      <c r="C30" s="236">
        <v>997.5792</v>
      </c>
      <c r="D30" s="236">
        <v>940.21392</v>
      </c>
      <c r="E30" s="236">
        <v>1740.0468</v>
      </c>
      <c r="F30" s="236">
        <v>1790.572968</v>
      </c>
      <c r="G30" s="236">
        <v>1198.067432</v>
      </c>
      <c r="H30" s="236">
        <v>2711.15972</v>
      </c>
      <c r="I30" s="236">
        <v>1291.418312</v>
      </c>
      <c r="J30" s="236">
        <v>1082.3898</v>
      </c>
      <c r="K30" s="236">
        <v>1139.426976</v>
      </c>
      <c r="L30" s="236">
        <v>1646.970272</v>
      </c>
      <c r="M30" s="236">
        <v>1019.928128</v>
      </c>
      <c r="N30" s="236">
        <v>1005.654792</v>
      </c>
      <c r="O30" s="236">
        <v>880.117968</v>
      </c>
      <c r="P30" s="236">
        <v>890.130432</v>
      </c>
      <c r="Q30" s="236">
        <v>946.225632</v>
      </c>
      <c r="R30" s="236">
        <v>977.342592</v>
      </c>
      <c r="S30" s="236">
        <v>1402.574112</v>
      </c>
      <c r="T30" s="236">
        <v>906.165192</v>
      </c>
      <c r="U30" s="236">
        <v>956.238096</v>
      </c>
      <c r="V30" s="236">
        <v>890.130432</v>
      </c>
      <c r="W30" s="236">
        <v>940.436184</v>
      </c>
      <c r="X30" s="245">
        <f>(I30)+296</f>
        <v>1587.418312</v>
      </c>
    </row>
    <row r="31" s="221" customFormat="1" ht="15" customHeight="1" spans="1:24">
      <c r="A31" s="235">
        <v>13</v>
      </c>
      <c r="B31" s="236">
        <v>1503.786424</v>
      </c>
      <c r="C31" s="236">
        <v>1006.8712</v>
      </c>
      <c r="D31" s="236">
        <v>956.38552</v>
      </c>
      <c r="E31" s="236">
        <v>1781.62</v>
      </c>
      <c r="F31" s="236">
        <v>1828.769872</v>
      </c>
      <c r="G31" s="236">
        <v>1222.547472</v>
      </c>
      <c r="H31" s="236">
        <v>2785.151712</v>
      </c>
      <c r="I31" s="236">
        <v>1317.602376</v>
      </c>
      <c r="J31" s="236">
        <v>1107.625224</v>
      </c>
      <c r="K31" s="236">
        <v>1166.472264</v>
      </c>
      <c r="L31" s="236">
        <v>1681.198176</v>
      </c>
      <c r="M31" s="236">
        <v>1038.766896</v>
      </c>
      <c r="N31" s="236">
        <v>1026.007072</v>
      </c>
      <c r="O31" s="236">
        <v>894.479704</v>
      </c>
      <c r="P31" s="236">
        <v>904.799104</v>
      </c>
      <c r="Q31" s="236">
        <v>963.074608</v>
      </c>
      <c r="R31" s="236">
        <v>995.154712</v>
      </c>
      <c r="S31" s="236">
        <v>1428.92752</v>
      </c>
      <c r="T31" s="236">
        <v>914.409376</v>
      </c>
      <c r="U31" s="236">
        <v>972.885976</v>
      </c>
      <c r="V31" s="236">
        <v>904.799104</v>
      </c>
      <c r="W31" s="236">
        <v>956.607784</v>
      </c>
      <c r="X31" s="245">
        <f>(I31)+300</f>
        <v>1617.602376</v>
      </c>
    </row>
    <row r="32" s="221" customFormat="1" ht="15" customHeight="1" spans="1:24">
      <c r="A32" s="235">
        <v>13.5</v>
      </c>
      <c r="B32" s="236">
        <v>1550.973056</v>
      </c>
      <c r="C32" s="236">
        <v>1023.1632</v>
      </c>
      <c r="D32" s="236">
        <v>979.546536</v>
      </c>
      <c r="E32" s="236">
        <v>1830.1932</v>
      </c>
      <c r="F32" s="236">
        <v>1884.47736</v>
      </c>
      <c r="G32" s="236">
        <v>1255.438096</v>
      </c>
      <c r="H32" s="236">
        <v>2877.743704</v>
      </c>
      <c r="I32" s="236">
        <v>1352.18644</v>
      </c>
      <c r="J32" s="236">
        <v>1137.351232</v>
      </c>
      <c r="K32" s="236">
        <v>1197.997552</v>
      </c>
      <c r="L32" s="236">
        <v>1734.02608</v>
      </c>
      <c r="M32" s="236">
        <v>1066.005664</v>
      </c>
      <c r="N32" s="236">
        <v>1053.369936</v>
      </c>
      <c r="O32" s="236">
        <v>915.852024</v>
      </c>
      <c r="P32" s="236">
        <v>926.467776</v>
      </c>
      <c r="Q32" s="236">
        <v>986.913</v>
      </c>
      <c r="R32" s="236">
        <v>1019.966832</v>
      </c>
      <c r="S32" s="236">
        <v>1472.780928</v>
      </c>
      <c r="T32" s="236">
        <v>929.65356</v>
      </c>
      <c r="U32" s="236">
        <v>996.533856</v>
      </c>
      <c r="V32" s="236">
        <v>926.467776</v>
      </c>
      <c r="W32" s="236">
        <v>979.789968</v>
      </c>
      <c r="X32" s="245">
        <f>(I32)+304</f>
        <v>1656.18644</v>
      </c>
    </row>
    <row r="33" s="221" customFormat="1" ht="15" customHeight="1" spans="1:24">
      <c r="A33" s="235">
        <v>14</v>
      </c>
      <c r="B33" s="236">
        <v>1583.479688</v>
      </c>
      <c r="C33" s="236">
        <v>1032.4552</v>
      </c>
      <c r="D33" s="236">
        <v>995.718136</v>
      </c>
      <c r="E33" s="236">
        <v>1871.7664</v>
      </c>
      <c r="F33" s="236">
        <v>1922.674264</v>
      </c>
      <c r="G33" s="236">
        <v>1279.92872</v>
      </c>
      <c r="H33" s="236">
        <v>2951.725112</v>
      </c>
      <c r="I33" s="236">
        <v>1378.370504</v>
      </c>
      <c r="J33" s="236">
        <v>1162.586656</v>
      </c>
      <c r="K33" s="236">
        <v>1225.04284</v>
      </c>
      <c r="L33" s="236">
        <v>1768.253984</v>
      </c>
      <c r="M33" s="236">
        <v>1084.844432</v>
      </c>
      <c r="N33" s="236">
        <v>1073.722216</v>
      </c>
      <c r="O33" s="236">
        <v>930.224344</v>
      </c>
      <c r="P33" s="236">
        <v>941.136448</v>
      </c>
      <c r="Q33" s="236">
        <v>1003.751392</v>
      </c>
      <c r="R33" s="236">
        <v>1037.778952</v>
      </c>
      <c r="S33" s="236">
        <v>1499.134336</v>
      </c>
      <c r="T33" s="236">
        <v>937.908328</v>
      </c>
      <c r="U33" s="236">
        <v>1013.181736</v>
      </c>
      <c r="V33" s="236">
        <v>941.136448</v>
      </c>
      <c r="W33" s="236">
        <v>995.961568</v>
      </c>
      <c r="X33" s="245">
        <f>(I33)+308</f>
        <v>1686.370504</v>
      </c>
    </row>
    <row r="34" s="221" customFormat="1" ht="15" customHeight="1" spans="1:24">
      <c r="A34" s="235">
        <v>14.5</v>
      </c>
      <c r="B34" s="236">
        <v>1630.66632</v>
      </c>
      <c r="C34" s="236">
        <v>1048.7472</v>
      </c>
      <c r="D34" s="236">
        <v>1018.889736</v>
      </c>
      <c r="E34" s="236">
        <v>1920.3396</v>
      </c>
      <c r="F34" s="236">
        <v>1978.371168</v>
      </c>
      <c r="G34" s="236">
        <v>1312.819344</v>
      </c>
      <c r="H34" s="236">
        <v>3044.317104</v>
      </c>
      <c r="I34" s="236">
        <v>1412.965152</v>
      </c>
      <c r="J34" s="236">
        <v>1192.30208</v>
      </c>
      <c r="K34" s="236">
        <v>1256.568128</v>
      </c>
      <c r="L34" s="236">
        <v>1821.081888</v>
      </c>
      <c r="M34" s="236">
        <v>1112.0832</v>
      </c>
      <c r="N34" s="236">
        <v>1101.074496</v>
      </c>
      <c r="O34" s="236">
        <v>951.58608</v>
      </c>
      <c r="P34" s="236">
        <v>962.80512</v>
      </c>
      <c r="Q34" s="236">
        <v>1027.600368</v>
      </c>
      <c r="R34" s="236">
        <v>1062.591072</v>
      </c>
      <c r="S34" s="236">
        <v>1542.987744</v>
      </c>
      <c r="T34" s="236">
        <v>953.152512</v>
      </c>
      <c r="U34" s="236">
        <v>1036.829616</v>
      </c>
      <c r="V34" s="236">
        <v>962.80512</v>
      </c>
      <c r="W34" s="236">
        <v>1019.133168</v>
      </c>
      <c r="X34" s="245">
        <f>(I34)+312</f>
        <v>1724.965152</v>
      </c>
    </row>
    <row r="35" s="221" customFormat="1" ht="15" customHeight="1" spans="1:24">
      <c r="A35" s="235">
        <v>15</v>
      </c>
      <c r="B35" s="236">
        <v>1663.172952</v>
      </c>
      <c r="C35" s="236">
        <v>1058.0392</v>
      </c>
      <c r="D35" s="236">
        <v>1035.061336</v>
      </c>
      <c r="E35" s="236">
        <v>1961.9128</v>
      </c>
      <c r="F35" s="236">
        <v>2016.578656</v>
      </c>
      <c r="G35" s="236">
        <v>1337.309968</v>
      </c>
      <c r="H35" s="236">
        <v>3118.298512</v>
      </c>
      <c r="I35" s="236">
        <v>1439.149216</v>
      </c>
      <c r="J35" s="236">
        <v>1217.537504</v>
      </c>
      <c r="K35" s="236">
        <v>1283.613416</v>
      </c>
      <c r="L35" s="236">
        <v>1855.309792</v>
      </c>
      <c r="M35" s="236">
        <v>1130.921968</v>
      </c>
      <c r="N35" s="236">
        <v>1121.426776</v>
      </c>
      <c r="O35" s="236">
        <v>965.9584</v>
      </c>
      <c r="P35" s="236">
        <v>977.473792</v>
      </c>
      <c r="Q35" s="236">
        <v>1044.43876</v>
      </c>
      <c r="R35" s="236">
        <v>1080.403192</v>
      </c>
      <c r="S35" s="236">
        <v>1569.341152</v>
      </c>
      <c r="T35" s="236">
        <v>961.40728</v>
      </c>
      <c r="U35" s="236">
        <v>1053.477496</v>
      </c>
      <c r="V35" s="236">
        <v>977.473792</v>
      </c>
      <c r="W35" s="236">
        <v>1035.315352</v>
      </c>
      <c r="X35" s="245">
        <f>(I35)+316</f>
        <v>1755.149216</v>
      </c>
    </row>
    <row r="36" s="221" customFormat="1" ht="15" customHeight="1" spans="1:24">
      <c r="A36" s="235">
        <v>15.5</v>
      </c>
      <c r="B36" s="236">
        <v>1710.349</v>
      </c>
      <c r="C36" s="236">
        <v>1113.5312</v>
      </c>
      <c r="D36" s="236">
        <v>1097.422352</v>
      </c>
      <c r="E36" s="236">
        <v>2049.686</v>
      </c>
      <c r="F36" s="236">
        <v>2111.47556</v>
      </c>
      <c r="G36" s="236">
        <v>1409.400592</v>
      </c>
      <c r="H36" s="236">
        <v>3250.090504</v>
      </c>
      <c r="I36" s="236">
        <v>1512.93328</v>
      </c>
      <c r="J36" s="236">
        <v>1247.252928</v>
      </c>
      <c r="K36" s="236">
        <v>1315.138704</v>
      </c>
      <c r="L36" s="236">
        <v>1947.337696</v>
      </c>
      <c r="M36" s="236">
        <v>1197.360736</v>
      </c>
      <c r="N36" s="236">
        <v>1187.979056</v>
      </c>
      <c r="O36" s="236">
        <v>1026.53072</v>
      </c>
      <c r="P36" s="236">
        <v>1038.342464</v>
      </c>
      <c r="Q36" s="236">
        <v>1107.477152</v>
      </c>
      <c r="R36" s="236">
        <v>1144.415312</v>
      </c>
      <c r="S36" s="236">
        <v>1652.39456</v>
      </c>
      <c r="T36" s="236">
        <v>1015.851464</v>
      </c>
      <c r="U36" s="236">
        <v>1116.33596</v>
      </c>
      <c r="V36" s="236">
        <v>1038.342464</v>
      </c>
      <c r="W36" s="236">
        <v>1097.686952</v>
      </c>
      <c r="X36" s="245">
        <f>(I36)+320</f>
        <v>1832.93328</v>
      </c>
    </row>
    <row r="37" s="221" customFormat="1" ht="15" customHeight="1" spans="1:24">
      <c r="A37" s="235">
        <v>16</v>
      </c>
      <c r="B37" s="236">
        <v>1742.855632</v>
      </c>
      <c r="C37" s="236">
        <v>1122.8232</v>
      </c>
      <c r="D37" s="236">
        <v>1113.593952</v>
      </c>
      <c r="E37" s="236">
        <v>2091.2592</v>
      </c>
      <c r="F37" s="236">
        <v>2149.683048</v>
      </c>
      <c r="G37" s="236">
        <v>1433.880632</v>
      </c>
      <c r="H37" s="236">
        <v>3324.082496</v>
      </c>
      <c r="I37" s="236">
        <v>1539.117344</v>
      </c>
      <c r="J37" s="236">
        <v>1272.488352</v>
      </c>
      <c r="K37" s="236">
        <v>1342.183992</v>
      </c>
      <c r="L37" s="236">
        <v>1981.5656</v>
      </c>
      <c r="M37" s="236">
        <v>1216.199504</v>
      </c>
      <c r="N37" s="236">
        <v>1208.331336</v>
      </c>
      <c r="O37" s="236">
        <v>1040.892456</v>
      </c>
      <c r="P37" s="236">
        <v>1053.011136</v>
      </c>
      <c r="Q37" s="236">
        <v>1124.326128</v>
      </c>
      <c r="R37" s="236">
        <v>1162.227432</v>
      </c>
      <c r="S37" s="236">
        <v>1678.747968</v>
      </c>
      <c r="T37" s="236">
        <v>1024.095648</v>
      </c>
      <c r="U37" s="236">
        <v>1132.98384</v>
      </c>
      <c r="V37" s="236">
        <v>1053.011136</v>
      </c>
      <c r="W37" s="236">
        <v>1113.858552</v>
      </c>
      <c r="X37" s="245">
        <f>(I37)+324</f>
        <v>1863.117344</v>
      </c>
    </row>
    <row r="38" s="221" customFormat="1" ht="15" customHeight="1" spans="1:24">
      <c r="A38" s="235">
        <v>16.5</v>
      </c>
      <c r="B38" s="236">
        <v>1790.042264</v>
      </c>
      <c r="C38" s="236">
        <v>1139.1152</v>
      </c>
      <c r="D38" s="236">
        <v>1136.765552</v>
      </c>
      <c r="E38" s="236">
        <v>2139.8324</v>
      </c>
      <c r="F38" s="236">
        <v>2205.379952</v>
      </c>
      <c r="G38" s="236">
        <v>1466.771256</v>
      </c>
      <c r="H38" s="236">
        <v>3416.663904</v>
      </c>
      <c r="I38" s="236">
        <v>1573.711992</v>
      </c>
      <c r="J38" s="236">
        <v>1302.203776</v>
      </c>
      <c r="K38" s="236">
        <v>1373.70928</v>
      </c>
      <c r="L38" s="236">
        <v>2034.393504</v>
      </c>
      <c r="M38" s="236">
        <v>1243.438272</v>
      </c>
      <c r="N38" s="236">
        <v>1235.683616</v>
      </c>
      <c r="O38" s="236">
        <v>1062.264776</v>
      </c>
      <c r="P38" s="236">
        <v>1074.679808</v>
      </c>
      <c r="Q38" s="236">
        <v>1148.16452</v>
      </c>
      <c r="R38" s="236">
        <v>1187.039552</v>
      </c>
      <c r="S38" s="236">
        <v>1722.601376</v>
      </c>
      <c r="T38" s="236">
        <v>1039.350416</v>
      </c>
      <c r="U38" s="236">
        <v>1156.63172</v>
      </c>
      <c r="V38" s="236">
        <v>1074.679808</v>
      </c>
      <c r="W38" s="236">
        <v>1137.040736</v>
      </c>
      <c r="X38" s="245">
        <f>(I38)+328</f>
        <v>1901.711992</v>
      </c>
    </row>
    <row r="39" s="221" customFormat="1" ht="15" customHeight="1" spans="1:24">
      <c r="A39" s="235">
        <v>17</v>
      </c>
      <c r="B39" s="236">
        <v>1822.548896</v>
      </c>
      <c r="C39" s="236">
        <v>1148.4072</v>
      </c>
      <c r="D39" s="236">
        <v>1152.937152</v>
      </c>
      <c r="E39" s="236">
        <v>2181.4056</v>
      </c>
      <c r="F39" s="236">
        <v>2243.576856</v>
      </c>
      <c r="G39" s="236">
        <v>1491.26188</v>
      </c>
      <c r="H39" s="236">
        <v>3490.655896</v>
      </c>
      <c r="I39" s="236">
        <v>1599.896056</v>
      </c>
      <c r="J39" s="236">
        <v>1327.449784</v>
      </c>
      <c r="K39" s="236">
        <v>1400.754568</v>
      </c>
      <c r="L39" s="236">
        <v>2068.621408</v>
      </c>
      <c r="M39" s="236">
        <v>1262.27704</v>
      </c>
      <c r="N39" s="236">
        <v>1256.035896</v>
      </c>
      <c r="O39" s="236">
        <v>1076.637096</v>
      </c>
      <c r="P39" s="236">
        <v>1089.34848</v>
      </c>
      <c r="Q39" s="236">
        <v>1165.013496</v>
      </c>
      <c r="R39" s="236">
        <v>1204.851672</v>
      </c>
      <c r="S39" s="236">
        <v>1748.954784</v>
      </c>
      <c r="T39" s="236">
        <v>1047.5946</v>
      </c>
      <c r="U39" s="236">
        <v>1173.2796</v>
      </c>
      <c r="V39" s="236">
        <v>1089.34848</v>
      </c>
      <c r="W39" s="236">
        <v>1153.212336</v>
      </c>
      <c r="X39" s="245">
        <f>(I39)+332</f>
        <v>1931.896056</v>
      </c>
    </row>
    <row r="40" s="221" customFormat="1" ht="15" customHeight="1" spans="1:24">
      <c r="A40" s="235">
        <v>17.5</v>
      </c>
      <c r="B40" s="236">
        <v>1869.735528</v>
      </c>
      <c r="C40" s="236">
        <v>1164.6992</v>
      </c>
      <c r="D40" s="236">
        <v>1176.098168</v>
      </c>
      <c r="E40" s="236">
        <v>2229.9788</v>
      </c>
      <c r="F40" s="236">
        <v>2299.284344</v>
      </c>
      <c r="G40" s="236">
        <v>1524.152504</v>
      </c>
      <c r="H40" s="236">
        <v>3583.247888</v>
      </c>
      <c r="I40" s="236">
        <v>1634.48012</v>
      </c>
      <c r="J40" s="236">
        <v>1357.165208</v>
      </c>
      <c r="K40" s="236">
        <v>1432.29044</v>
      </c>
      <c r="L40" s="236">
        <v>2121.449312</v>
      </c>
      <c r="M40" s="236">
        <v>1289.515808</v>
      </c>
      <c r="N40" s="236">
        <v>1283.388176</v>
      </c>
      <c r="O40" s="236">
        <v>1097.998832</v>
      </c>
      <c r="P40" s="236">
        <v>1111.017152</v>
      </c>
      <c r="Q40" s="236">
        <v>1188.851888</v>
      </c>
      <c r="R40" s="236">
        <v>1229.663792</v>
      </c>
      <c r="S40" s="236">
        <v>1792.808192</v>
      </c>
      <c r="T40" s="236">
        <v>1062.849368</v>
      </c>
      <c r="U40" s="236">
        <v>1196.92748</v>
      </c>
      <c r="V40" s="236">
        <v>1111.017152</v>
      </c>
      <c r="W40" s="236">
        <v>1176.39452</v>
      </c>
      <c r="X40" s="245">
        <f>(I40)+336</f>
        <v>1970.48012</v>
      </c>
    </row>
    <row r="41" s="221" customFormat="1" ht="15" customHeight="1" spans="1:24">
      <c r="A41" s="235">
        <v>18</v>
      </c>
      <c r="B41" s="236">
        <v>1902.24216</v>
      </c>
      <c r="C41" s="236">
        <v>1173.9912</v>
      </c>
      <c r="D41" s="236">
        <v>1192.269768</v>
      </c>
      <c r="E41" s="236">
        <v>2271.552</v>
      </c>
      <c r="F41" s="236">
        <v>2337.481248</v>
      </c>
      <c r="G41" s="236">
        <v>1548.643128</v>
      </c>
      <c r="H41" s="236">
        <v>3657.229296</v>
      </c>
      <c r="I41" s="236">
        <v>1660.664184</v>
      </c>
      <c r="J41" s="236">
        <v>1382.400632</v>
      </c>
      <c r="K41" s="236">
        <v>1459.335728</v>
      </c>
      <c r="L41" s="236">
        <v>2155.677216</v>
      </c>
      <c r="M41" s="236">
        <v>1308.354576</v>
      </c>
      <c r="N41" s="236">
        <v>1303.740456</v>
      </c>
      <c r="O41" s="236">
        <v>1112.371152</v>
      </c>
      <c r="P41" s="236">
        <v>1125.685824</v>
      </c>
      <c r="Q41" s="236">
        <v>1205.69028</v>
      </c>
      <c r="R41" s="236">
        <v>1247.475912</v>
      </c>
      <c r="S41" s="236">
        <v>1819.1616</v>
      </c>
      <c r="T41" s="236">
        <v>1071.093552</v>
      </c>
      <c r="U41" s="236">
        <v>1213.57536</v>
      </c>
      <c r="V41" s="236">
        <v>1125.685824</v>
      </c>
      <c r="W41" s="236">
        <v>1192.56612</v>
      </c>
      <c r="X41" s="245">
        <f>(I41)+340</f>
        <v>2000.664184</v>
      </c>
    </row>
    <row r="42" s="221" customFormat="1" ht="15" customHeight="1" spans="1:24">
      <c r="A42" s="235">
        <v>18.5</v>
      </c>
      <c r="B42" s="236">
        <v>1949.428792</v>
      </c>
      <c r="C42" s="236">
        <v>1190.2832</v>
      </c>
      <c r="D42" s="236">
        <v>1215.441368</v>
      </c>
      <c r="E42" s="236">
        <v>2320.1252</v>
      </c>
      <c r="F42" s="236">
        <v>2393.178152</v>
      </c>
      <c r="G42" s="236">
        <v>1581.533752</v>
      </c>
      <c r="H42" s="236">
        <v>3749.821288</v>
      </c>
      <c r="I42" s="236">
        <v>1695.258832</v>
      </c>
      <c r="J42" s="236">
        <v>1412.116056</v>
      </c>
      <c r="K42" s="236">
        <v>1490.861016</v>
      </c>
      <c r="L42" s="236">
        <v>2208.50512</v>
      </c>
      <c r="M42" s="236">
        <v>1335.593344</v>
      </c>
      <c r="N42" s="236">
        <v>1331.092736</v>
      </c>
      <c r="O42" s="236">
        <v>1133.732888</v>
      </c>
      <c r="P42" s="236">
        <v>1147.354496</v>
      </c>
      <c r="Q42" s="236">
        <v>1229.539256</v>
      </c>
      <c r="R42" s="236">
        <v>1272.288032</v>
      </c>
      <c r="S42" s="236">
        <v>1863.015008</v>
      </c>
      <c r="T42" s="236">
        <v>1086.337736</v>
      </c>
      <c r="U42" s="236">
        <v>1237.22324</v>
      </c>
      <c r="V42" s="236">
        <v>1147.354496</v>
      </c>
      <c r="W42" s="236">
        <v>1215.73772</v>
      </c>
      <c r="X42" s="245">
        <f>(I42)+344</f>
        <v>2039.258832</v>
      </c>
    </row>
    <row r="43" s="221" customFormat="1" ht="15" customHeight="1" spans="1:24">
      <c r="A43" s="235">
        <v>19</v>
      </c>
      <c r="B43" s="236">
        <v>1981.935424</v>
      </c>
      <c r="C43" s="236">
        <v>1199.5752</v>
      </c>
      <c r="D43" s="236">
        <v>1231.612968</v>
      </c>
      <c r="E43" s="236">
        <v>2361.6984</v>
      </c>
      <c r="F43" s="236">
        <v>2431.38564</v>
      </c>
      <c r="G43" s="236">
        <v>1606.013792</v>
      </c>
      <c r="H43" s="236">
        <v>3823.802696</v>
      </c>
      <c r="I43" s="236">
        <v>1721.442896</v>
      </c>
      <c r="J43" s="236">
        <v>1437.35148</v>
      </c>
      <c r="K43" s="236">
        <v>1517.906304</v>
      </c>
      <c r="L43" s="236">
        <v>2242.733024</v>
      </c>
      <c r="M43" s="236">
        <v>1354.421528</v>
      </c>
      <c r="N43" s="236">
        <v>1351.445016</v>
      </c>
      <c r="O43" s="236">
        <v>1148.105208</v>
      </c>
      <c r="P43" s="236">
        <v>1162.023168</v>
      </c>
      <c r="Q43" s="236">
        <v>1246.377648</v>
      </c>
      <c r="R43" s="236">
        <v>1290.100152</v>
      </c>
      <c r="S43" s="236">
        <v>1889.368416</v>
      </c>
      <c r="T43" s="236">
        <v>1094.592504</v>
      </c>
      <c r="U43" s="236">
        <v>1253.87112</v>
      </c>
      <c r="V43" s="236">
        <v>1162.023168</v>
      </c>
      <c r="W43" s="236">
        <v>1231.919904</v>
      </c>
      <c r="X43" s="245">
        <f>(I43)+348</f>
        <v>2069.442896</v>
      </c>
    </row>
    <row r="44" s="221" customFormat="1" ht="15" customHeight="1" spans="1:24">
      <c r="A44" s="235">
        <v>19.5</v>
      </c>
      <c r="B44" s="236">
        <v>2029.111472</v>
      </c>
      <c r="C44" s="236">
        <v>1215.8672</v>
      </c>
      <c r="D44" s="236">
        <v>1254.773984</v>
      </c>
      <c r="E44" s="236">
        <v>2410.2716</v>
      </c>
      <c r="F44" s="236">
        <v>2487.082544</v>
      </c>
      <c r="G44" s="236">
        <v>1638.904416</v>
      </c>
      <c r="H44" s="236">
        <v>3916.394688</v>
      </c>
      <c r="I44" s="236">
        <v>1756.02696</v>
      </c>
      <c r="J44" s="236">
        <v>1467.066904</v>
      </c>
      <c r="K44" s="236">
        <v>1549.431592</v>
      </c>
      <c r="L44" s="236">
        <v>2295.560928</v>
      </c>
      <c r="M44" s="236">
        <v>1381.660296</v>
      </c>
      <c r="N44" s="236">
        <v>1378.797296</v>
      </c>
      <c r="O44" s="236">
        <v>1169.477528</v>
      </c>
      <c r="P44" s="236">
        <v>1183.69184</v>
      </c>
      <c r="Q44" s="236">
        <v>1270.226624</v>
      </c>
      <c r="R44" s="236">
        <v>1314.912272</v>
      </c>
      <c r="S44" s="236">
        <v>1933.221824</v>
      </c>
      <c r="T44" s="236">
        <v>1109.836688</v>
      </c>
      <c r="U44" s="236">
        <v>1277.519</v>
      </c>
      <c r="V44" s="236">
        <v>1183.69184</v>
      </c>
      <c r="W44" s="236">
        <v>1255.091504</v>
      </c>
      <c r="X44" s="245">
        <f>(I44)+352</f>
        <v>2108.02696</v>
      </c>
    </row>
    <row r="45" s="222" customFormat="1" ht="15" customHeight="1" spans="1:24">
      <c r="A45" s="235">
        <v>20</v>
      </c>
      <c r="B45" s="236">
        <v>2061.618104</v>
      </c>
      <c r="C45" s="236">
        <v>1225.1592</v>
      </c>
      <c r="D45" s="236">
        <v>1270.945584</v>
      </c>
      <c r="E45" s="236">
        <v>2451.8448</v>
      </c>
      <c r="F45" s="236">
        <v>2525.279448</v>
      </c>
      <c r="G45" s="236">
        <v>1663.39504</v>
      </c>
      <c r="H45" s="236">
        <v>3990.38668</v>
      </c>
      <c r="I45" s="236">
        <v>1782.211024</v>
      </c>
      <c r="J45" s="236">
        <v>1492.302328</v>
      </c>
      <c r="K45" s="236">
        <v>1576.47688</v>
      </c>
      <c r="L45" s="236">
        <v>2329.788832</v>
      </c>
      <c r="M45" s="236">
        <v>1400.499064</v>
      </c>
      <c r="N45" s="236">
        <v>1399.16016</v>
      </c>
      <c r="O45" s="236">
        <v>1183.839264</v>
      </c>
      <c r="P45" s="236">
        <v>1198.360512</v>
      </c>
      <c r="Q45" s="236">
        <v>1287.065016</v>
      </c>
      <c r="R45" s="236">
        <v>1332.724392</v>
      </c>
      <c r="S45" s="236">
        <v>1959.575232</v>
      </c>
      <c r="T45" s="236">
        <v>1118.091456</v>
      </c>
      <c r="U45" s="236">
        <v>1294.177464</v>
      </c>
      <c r="V45" s="236">
        <v>1198.360512</v>
      </c>
      <c r="W45" s="236">
        <v>1271.263104</v>
      </c>
      <c r="X45" s="245">
        <f>(I45)+356</f>
        <v>2138.211024</v>
      </c>
    </row>
    <row r="46" spans="1:24">
      <c r="A46" s="235">
        <v>20.5</v>
      </c>
      <c r="B46" s="236">
        <v>2108.804736</v>
      </c>
      <c r="C46" s="236">
        <v>1241.4512</v>
      </c>
      <c r="D46" s="236">
        <v>1294.117184</v>
      </c>
      <c r="E46" s="236">
        <v>2500.418</v>
      </c>
      <c r="F46" s="236">
        <v>2580.986936</v>
      </c>
      <c r="G46" s="236">
        <v>1696.285664</v>
      </c>
      <c r="H46" s="236">
        <v>4082.968088</v>
      </c>
      <c r="I46" s="236">
        <v>1816.805672</v>
      </c>
      <c r="J46" s="236">
        <v>1522.028336</v>
      </c>
      <c r="K46" s="236">
        <v>1608.002168</v>
      </c>
      <c r="L46" s="236">
        <v>2382.616736</v>
      </c>
      <c r="M46" s="236">
        <v>1427.737832</v>
      </c>
      <c r="N46" s="236">
        <v>1426.51244</v>
      </c>
      <c r="O46" s="236">
        <v>1205.211584</v>
      </c>
      <c r="P46" s="236">
        <v>1220.029184</v>
      </c>
      <c r="Q46" s="236">
        <v>1310.903408</v>
      </c>
      <c r="R46" s="236">
        <v>1357.536512</v>
      </c>
      <c r="S46" s="236">
        <v>2003.42864</v>
      </c>
      <c r="T46" s="236">
        <v>1133.33564</v>
      </c>
      <c r="U46" s="236">
        <v>1317.825344</v>
      </c>
      <c r="V46" s="236">
        <v>1220.029184</v>
      </c>
      <c r="W46" s="236">
        <v>1294.445288</v>
      </c>
      <c r="X46" s="245">
        <f>(I46)+360</f>
        <v>2176.805672</v>
      </c>
    </row>
    <row r="47" spans="1:24">
      <c r="A47" s="235" t="s">
        <v>2020</v>
      </c>
      <c r="B47" s="236">
        <v>104.79424</v>
      </c>
      <c r="C47" s="236">
        <v>54.986</v>
      </c>
      <c r="D47" s="236">
        <v>56.383088</v>
      </c>
      <c r="E47" s="236">
        <v>120.0776</v>
      </c>
      <c r="F47" s="236">
        <v>120.967328</v>
      </c>
      <c r="G47" s="236">
        <v>82.496728</v>
      </c>
      <c r="H47" s="236">
        <v>163.577776</v>
      </c>
      <c r="I47" s="236">
        <v>100.312736</v>
      </c>
      <c r="J47" s="236">
        <v>80.187064</v>
      </c>
      <c r="K47" s="236">
        <v>83.044744</v>
      </c>
      <c r="L47" s="236">
        <v>104.79424</v>
      </c>
      <c r="M47" s="236">
        <v>62.641144</v>
      </c>
      <c r="N47" s="236">
        <v>62.299544</v>
      </c>
      <c r="O47" s="236">
        <v>50.995832</v>
      </c>
      <c r="P47" s="236">
        <v>51.22868</v>
      </c>
      <c r="Q47" s="236">
        <v>57.907184</v>
      </c>
      <c r="R47" s="236">
        <v>60.055736</v>
      </c>
      <c r="S47" s="236">
        <v>85.47016</v>
      </c>
      <c r="T47" s="236">
        <v>49.1648</v>
      </c>
      <c r="U47" s="236">
        <v>57.695504</v>
      </c>
      <c r="V47" s="236">
        <v>48.466256</v>
      </c>
      <c r="W47" s="236">
        <v>56.404256</v>
      </c>
      <c r="X47" s="245">
        <f>(I47)+13</f>
        <v>113.312736</v>
      </c>
    </row>
    <row r="48" spans="1:24">
      <c r="A48" s="235" t="s">
        <v>2021</v>
      </c>
      <c r="B48" s="236">
        <v>101.020064</v>
      </c>
      <c r="C48" s="236">
        <v>52.9476</v>
      </c>
      <c r="D48" s="236">
        <v>53.762568</v>
      </c>
      <c r="E48" s="236">
        <v>114.864</v>
      </c>
      <c r="F48" s="236">
        <v>119.59572</v>
      </c>
      <c r="G48" s="236">
        <v>80.447744</v>
      </c>
      <c r="H48" s="236">
        <v>159.85652</v>
      </c>
      <c r="I48" s="236">
        <v>99.084992</v>
      </c>
      <c r="J48" s="236">
        <v>78.233336</v>
      </c>
      <c r="K48" s="236">
        <v>81.038096</v>
      </c>
      <c r="L48" s="236">
        <v>101.020064</v>
      </c>
      <c r="M48" s="236">
        <v>60.973184</v>
      </c>
      <c r="N48" s="236">
        <v>59.149824</v>
      </c>
      <c r="O48" s="236">
        <v>48.66108</v>
      </c>
      <c r="P48" s="236">
        <v>48.883344</v>
      </c>
      <c r="Q48" s="236">
        <v>55.48776</v>
      </c>
      <c r="R48" s="236">
        <v>57.541056</v>
      </c>
      <c r="S48" s="236">
        <v>85.269064</v>
      </c>
      <c r="T48" s="236">
        <v>47.33808</v>
      </c>
      <c r="U48" s="236">
        <v>55.000896</v>
      </c>
      <c r="V48" s="236">
        <v>46.269096</v>
      </c>
      <c r="W48" s="236">
        <v>53.783736</v>
      </c>
      <c r="X48" s="245">
        <f>(I48)+13</f>
        <v>112.084992</v>
      </c>
    </row>
    <row r="49" spans="1:24">
      <c r="A49" s="235" t="s">
        <v>2022</v>
      </c>
      <c r="B49" s="236">
        <v>96.111432</v>
      </c>
      <c r="C49" s="236">
        <v>44.15464</v>
      </c>
      <c r="D49" s="236">
        <v>50.579128</v>
      </c>
      <c r="E49" s="236">
        <v>96.746536</v>
      </c>
      <c r="F49" s="236">
        <v>105.711856</v>
      </c>
      <c r="G49" s="236">
        <v>75.803712</v>
      </c>
      <c r="H49" s="236">
        <v>150.21684</v>
      </c>
      <c r="I49" s="236">
        <v>94.168912</v>
      </c>
      <c r="J49" s="236">
        <v>74.922888</v>
      </c>
      <c r="K49" s="236">
        <v>76.161216</v>
      </c>
      <c r="L49" s="236">
        <v>96.111432</v>
      </c>
      <c r="M49" s="236">
        <v>59.070408</v>
      </c>
      <c r="N49" s="236">
        <v>54.780976</v>
      </c>
      <c r="O49" s="236">
        <v>45.403552</v>
      </c>
      <c r="P49" s="236">
        <v>43.255</v>
      </c>
      <c r="Q49" s="236">
        <v>52.029136</v>
      </c>
      <c r="R49" s="236">
        <v>55.087912</v>
      </c>
      <c r="S49" s="236">
        <v>84.110304</v>
      </c>
      <c r="T49" s="236">
        <v>38.96848</v>
      </c>
      <c r="U49" s="236">
        <v>50.579128</v>
      </c>
      <c r="V49" s="236">
        <v>44.52508</v>
      </c>
      <c r="W49" s="236">
        <v>48.980944</v>
      </c>
      <c r="X49" s="245">
        <f>(I49)+12</f>
        <v>106.168912</v>
      </c>
    </row>
    <row r="50" spans="1:24">
      <c r="A50" s="235" t="s">
        <v>2023</v>
      </c>
      <c r="B50" s="236">
        <v>92.920544</v>
      </c>
      <c r="C50" s="236">
        <v>41.88456</v>
      </c>
      <c r="D50" s="236">
        <v>49.3992</v>
      </c>
      <c r="E50" s="236">
        <v>90.99432</v>
      </c>
      <c r="F50" s="236">
        <v>101.81184</v>
      </c>
      <c r="G50" s="236">
        <v>78.709208</v>
      </c>
      <c r="H50" s="236">
        <v>145.56536</v>
      </c>
      <c r="I50" s="236">
        <v>92.830224</v>
      </c>
      <c r="J50" s="236">
        <v>79.161968</v>
      </c>
      <c r="K50" s="236">
        <v>79.161968</v>
      </c>
      <c r="L50" s="236">
        <v>95.481872</v>
      </c>
      <c r="M50" s="236">
        <v>57.795224</v>
      </c>
      <c r="N50" s="236">
        <v>46.38276</v>
      </c>
      <c r="O50" s="236">
        <v>46.224</v>
      </c>
      <c r="P50" s="236">
        <v>44.244792</v>
      </c>
      <c r="Q50" s="236">
        <v>46.414512</v>
      </c>
      <c r="R50" s="236">
        <v>52.41564</v>
      </c>
      <c r="S50" s="236">
        <v>83.830016</v>
      </c>
      <c r="T50" s="236">
        <v>37.01592</v>
      </c>
      <c r="U50" s="236">
        <v>47.8116</v>
      </c>
      <c r="V50" s="236">
        <v>46.351008</v>
      </c>
      <c r="W50" s="236">
        <v>46.224</v>
      </c>
      <c r="X50" s="245">
        <f>(I50)+11</f>
        <v>103.830224</v>
      </c>
    </row>
    <row r="51" spans="1:11">
      <c r="A51" s="237"/>
      <c r="K51" s="223" t="s">
        <v>2024</v>
      </c>
    </row>
  </sheetData>
  <mergeCells count="4">
    <mergeCell ref="A1:V1"/>
    <mergeCell ref="A2:V2"/>
    <mergeCell ref="A3:V3"/>
    <mergeCell ref="A4:V4"/>
  </mergeCells>
  <hyperlinks>
    <hyperlink ref="W1" location="目录!A1" display="目录!A1"/>
    <hyperlink ref="X1" location="'F9-分区'!A1" display="F9分区!A1"/>
  </hyperlinks>
  <pageMargins left="0.75" right="0.75" top="1" bottom="1" header="0.5" footer="0.5"/>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94"/>
  <sheetViews>
    <sheetView workbookViewId="0">
      <selection activeCell="F1" sqref="F1"/>
    </sheetView>
  </sheetViews>
  <sheetFormatPr defaultColWidth="9" defaultRowHeight="13.5" customHeight="1" outlineLevelCol="5"/>
  <cols>
    <col min="1" max="1" width="47.25" style="212" customWidth="1"/>
    <col min="2" max="3" width="15.625" style="212" customWidth="1"/>
    <col min="4" max="4" width="29.75" style="212" customWidth="1"/>
    <col min="5" max="5" width="15.625" style="212" customWidth="1"/>
    <col min="6" max="16373" width="9" style="212"/>
  </cols>
  <sheetData>
    <row r="1" s="212" customFormat="1" ht="54" customHeight="1" spans="1:6">
      <c r="A1" s="213" t="s">
        <v>2025</v>
      </c>
      <c r="B1" s="213"/>
      <c r="C1" s="213"/>
      <c r="D1" s="213"/>
      <c r="E1" s="213"/>
      <c r="F1" s="214" t="s">
        <v>60</v>
      </c>
    </row>
    <row r="2" s="212" customFormat="1" ht="23" customHeight="1" spans="1:6">
      <c r="A2" s="215" t="s">
        <v>422</v>
      </c>
      <c r="B2" s="215" t="s">
        <v>2026</v>
      </c>
      <c r="C2" s="216"/>
      <c r="D2" s="215" t="s">
        <v>422</v>
      </c>
      <c r="E2" s="215" t="s">
        <v>2026</v>
      </c>
      <c r="F2" s="214" t="s">
        <v>2027</v>
      </c>
    </row>
    <row r="3" s="212" customFormat="1" customHeight="1" spans="1:5">
      <c r="A3" s="217" t="s">
        <v>2028</v>
      </c>
      <c r="B3" s="217" t="s">
        <v>423</v>
      </c>
      <c r="C3" s="216"/>
      <c r="D3" s="217" t="s">
        <v>2029</v>
      </c>
      <c r="E3" s="217" t="s">
        <v>1460</v>
      </c>
    </row>
    <row r="4" s="212" customFormat="1" customHeight="1" spans="1:5">
      <c r="A4" s="217" t="s">
        <v>2030</v>
      </c>
      <c r="B4" s="217" t="s">
        <v>423</v>
      </c>
      <c r="C4" s="216"/>
      <c r="D4" s="217" t="s">
        <v>2031</v>
      </c>
      <c r="E4" s="217" t="s">
        <v>1460</v>
      </c>
    </row>
    <row r="5" s="212" customFormat="1" customHeight="1" spans="1:5">
      <c r="A5" s="217" t="s">
        <v>2032</v>
      </c>
      <c r="B5" s="217" t="s">
        <v>423</v>
      </c>
      <c r="C5" s="216"/>
      <c r="D5" s="217" t="s">
        <v>2033</v>
      </c>
      <c r="E5" s="217" t="s">
        <v>1461</v>
      </c>
    </row>
    <row r="6" s="212" customFormat="1" customHeight="1" spans="1:5">
      <c r="A6" s="217" t="s">
        <v>2034</v>
      </c>
      <c r="B6" s="217" t="s">
        <v>423</v>
      </c>
      <c r="C6" s="216"/>
      <c r="D6" s="217" t="s">
        <v>2035</v>
      </c>
      <c r="E6" s="217" t="s">
        <v>1461</v>
      </c>
    </row>
    <row r="7" s="212" customFormat="1" customHeight="1" spans="1:5">
      <c r="A7" s="217" t="s">
        <v>2036</v>
      </c>
      <c r="B7" s="217" t="s">
        <v>423</v>
      </c>
      <c r="C7" s="216"/>
      <c r="D7" s="217" t="s">
        <v>2037</v>
      </c>
      <c r="E7" s="217" t="s">
        <v>1461</v>
      </c>
    </row>
    <row r="8" s="212" customFormat="1" customHeight="1" spans="1:5">
      <c r="A8" s="217" t="s">
        <v>2038</v>
      </c>
      <c r="B8" s="217" t="s">
        <v>423</v>
      </c>
      <c r="C8" s="216"/>
      <c r="D8" s="217" t="s">
        <v>2039</v>
      </c>
      <c r="E8" s="217" t="s">
        <v>1461</v>
      </c>
    </row>
    <row r="9" s="212" customFormat="1" customHeight="1" spans="1:5">
      <c r="A9" s="217" t="s">
        <v>2040</v>
      </c>
      <c r="B9" s="217" t="s">
        <v>423</v>
      </c>
      <c r="C9" s="216"/>
      <c r="D9" s="217" t="s">
        <v>2041</v>
      </c>
      <c r="E9" s="217" t="s">
        <v>1461</v>
      </c>
    </row>
    <row r="10" s="212" customFormat="1" customHeight="1" spans="1:5">
      <c r="A10" s="217" t="s">
        <v>2042</v>
      </c>
      <c r="B10" s="217" t="s">
        <v>423</v>
      </c>
      <c r="C10" s="216"/>
      <c r="D10" s="217" t="s">
        <v>2043</v>
      </c>
      <c r="E10" s="217" t="s">
        <v>1461</v>
      </c>
    </row>
    <row r="11" s="212" customFormat="1" customHeight="1" spans="1:5">
      <c r="A11" s="217" t="s">
        <v>2044</v>
      </c>
      <c r="B11" s="217" t="s">
        <v>579</v>
      </c>
      <c r="C11" s="216"/>
      <c r="D11" s="217" t="s">
        <v>2045</v>
      </c>
      <c r="E11" s="217" t="s">
        <v>1461</v>
      </c>
    </row>
    <row r="12" s="212" customFormat="1" customHeight="1" spans="1:5">
      <c r="A12" s="217" t="s">
        <v>2046</v>
      </c>
      <c r="B12" s="217" t="s">
        <v>579</v>
      </c>
      <c r="C12" s="216"/>
      <c r="D12" s="217" t="s">
        <v>2047</v>
      </c>
      <c r="E12" s="217" t="s">
        <v>1461</v>
      </c>
    </row>
    <row r="13" s="212" customFormat="1" customHeight="1" spans="1:5">
      <c r="A13" s="217" t="s">
        <v>2048</v>
      </c>
      <c r="B13" s="217" t="s">
        <v>1455</v>
      </c>
      <c r="C13" s="216"/>
      <c r="D13" s="217" t="s">
        <v>2049</v>
      </c>
      <c r="E13" s="217" t="s">
        <v>1461</v>
      </c>
    </row>
    <row r="14" s="212" customFormat="1" customHeight="1" spans="1:5">
      <c r="A14" s="217" t="s">
        <v>2050</v>
      </c>
      <c r="B14" s="217" t="s">
        <v>2018</v>
      </c>
      <c r="C14" s="216"/>
      <c r="D14" s="217" t="s">
        <v>2051</v>
      </c>
      <c r="E14" s="217" t="s">
        <v>1461</v>
      </c>
    </row>
    <row r="15" s="212" customFormat="1" customHeight="1" spans="1:5">
      <c r="A15" s="217" t="s">
        <v>2052</v>
      </c>
      <c r="B15" s="217" t="s">
        <v>1457</v>
      </c>
      <c r="C15" s="216"/>
      <c r="D15" s="217" t="s">
        <v>2053</v>
      </c>
      <c r="E15" s="217" t="s">
        <v>1461</v>
      </c>
    </row>
    <row r="16" s="212" customFormat="1" customHeight="1" spans="1:5">
      <c r="A16" s="217" t="s">
        <v>2054</v>
      </c>
      <c r="B16" s="217" t="s">
        <v>1458</v>
      </c>
      <c r="C16" s="216"/>
      <c r="D16" s="217" t="s">
        <v>2055</v>
      </c>
      <c r="E16" s="217" t="s">
        <v>1461</v>
      </c>
    </row>
    <row r="17" s="212" customFormat="1" customHeight="1" spans="1:5">
      <c r="A17" s="217" t="s">
        <v>2056</v>
      </c>
      <c r="B17" s="217" t="s">
        <v>1458</v>
      </c>
      <c r="C17" s="216"/>
      <c r="D17" s="217" t="s">
        <v>2057</v>
      </c>
      <c r="E17" s="217" t="s">
        <v>1461</v>
      </c>
    </row>
    <row r="18" s="212" customFormat="1" customHeight="1" spans="1:5">
      <c r="A18" s="217" t="s">
        <v>2058</v>
      </c>
      <c r="B18" s="217" t="s">
        <v>1458</v>
      </c>
      <c r="C18" s="216"/>
      <c r="D18" s="217" t="s">
        <v>2059</v>
      </c>
      <c r="E18" s="217" t="s">
        <v>1461</v>
      </c>
    </row>
    <row r="19" s="212" customFormat="1" customHeight="1" spans="1:5">
      <c r="A19" s="217" t="s">
        <v>2060</v>
      </c>
      <c r="B19" s="217" t="s">
        <v>1458</v>
      </c>
      <c r="C19" s="216"/>
      <c r="D19" s="217" t="s">
        <v>2061</v>
      </c>
      <c r="E19" s="217" t="s">
        <v>1461</v>
      </c>
    </row>
    <row r="20" s="212" customFormat="1" customHeight="1" spans="1:5">
      <c r="A20" s="217" t="s">
        <v>2062</v>
      </c>
      <c r="B20" s="217" t="s">
        <v>1458</v>
      </c>
      <c r="C20" s="216"/>
      <c r="D20" s="217" t="s">
        <v>2063</v>
      </c>
      <c r="E20" s="217" t="s">
        <v>1461</v>
      </c>
    </row>
    <row r="21" s="212" customFormat="1" customHeight="1" spans="1:5">
      <c r="A21" s="217" t="s">
        <v>2064</v>
      </c>
      <c r="B21" s="217" t="s">
        <v>1458</v>
      </c>
      <c r="C21" s="216"/>
      <c r="D21" s="217" t="s">
        <v>2065</v>
      </c>
      <c r="E21" s="217" t="s">
        <v>1461</v>
      </c>
    </row>
    <row r="22" s="212" customFormat="1" customHeight="1" spans="1:5">
      <c r="A22" s="217" t="s">
        <v>2066</v>
      </c>
      <c r="B22" s="217" t="s">
        <v>1458</v>
      </c>
      <c r="C22" s="216"/>
      <c r="D22" s="217" t="s">
        <v>2067</v>
      </c>
      <c r="E22" s="217" t="s">
        <v>1461</v>
      </c>
    </row>
    <row r="23" s="212" customFormat="1" customHeight="1" spans="1:5">
      <c r="A23" s="217" t="s">
        <v>2068</v>
      </c>
      <c r="B23" s="217" t="s">
        <v>1458</v>
      </c>
      <c r="C23" s="216"/>
      <c r="D23" s="217" t="s">
        <v>2069</v>
      </c>
      <c r="E23" s="217" t="s">
        <v>1461</v>
      </c>
    </row>
    <row r="24" s="212" customFormat="1" customHeight="1" spans="1:5">
      <c r="A24" s="217" t="s">
        <v>2070</v>
      </c>
      <c r="B24" s="217" t="s">
        <v>1458</v>
      </c>
      <c r="C24" s="216"/>
      <c r="D24" s="217" t="s">
        <v>2071</v>
      </c>
      <c r="E24" s="217" t="s">
        <v>1461</v>
      </c>
    </row>
    <row r="25" s="212" customFormat="1" customHeight="1" spans="1:5">
      <c r="A25" s="217" t="s">
        <v>2072</v>
      </c>
      <c r="B25" s="217" t="s">
        <v>1458</v>
      </c>
      <c r="C25" s="216"/>
      <c r="D25" s="217" t="s">
        <v>2073</v>
      </c>
      <c r="E25" s="217" t="s">
        <v>1461</v>
      </c>
    </row>
    <row r="26" s="212" customFormat="1" customHeight="1" spans="1:5">
      <c r="A26" s="217" t="s">
        <v>2074</v>
      </c>
      <c r="B26" s="217" t="s">
        <v>1458</v>
      </c>
      <c r="C26" s="216"/>
      <c r="D26" s="217" t="s">
        <v>2075</v>
      </c>
      <c r="E26" s="217" t="s">
        <v>1461</v>
      </c>
    </row>
    <row r="27" s="212" customFormat="1" customHeight="1" spans="1:5">
      <c r="A27" s="217" t="s">
        <v>2076</v>
      </c>
      <c r="B27" s="217" t="s">
        <v>1458</v>
      </c>
      <c r="C27" s="216"/>
      <c r="D27" s="217" t="s">
        <v>2077</v>
      </c>
      <c r="E27" s="217" t="s">
        <v>1461</v>
      </c>
    </row>
    <row r="28" s="212" customFormat="1" customHeight="1" spans="1:5">
      <c r="A28" s="217" t="s">
        <v>2078</v>
      </c>
      <c r="B28" s="217" t="s">
        <v>1458</v>
      </c>
      <c r="C28" s="216"/>
      <c r="D28" s="217" t="s">
        <v>2079</v>
      </c>
      <c r="E28" s="217" t="s">
        <v>1461</v>
      </c>
    </row>
    <row r="29" s="212" customFormat="1" customHeight="1" spans="1:5">
      <c r="A29" s="217" t="s">
        <v>2080</v>
      </c>
      <c r="B29" s="217" t="s">
        <v>1458</v>
      </c>
      <c r="C29" s="216"/>
      <c r="D29" s="217" t="s">
        <v>2081</v>
      </c>
      <c r="E29" s="217" t="s">
        <v>1461</v>
      </c>
    </row>
    <row r="30" s="212" customFormat="1" customHeight="1" spans="1:5">
      <c r="A30" s="217" t="s">
        <v>2082</v>
      </c>
      <c r="B30" s="217" t="s">
        <v>1458</v>
      </c>
      <c r="C30" s="216"/>
      <c r="D30" s="217" t="s">
        <v>2083</v>
      </c>
      <c r="E30" s="217" t="s">
        <v>1461</v>
      </c>
    </row>
    <row r="31" s="212" customFormat="1" customHeight="1" spans="1:5">
      <c r="A31" s="217" t="s">
        <v>2084</v>
      </c>
      <c r="B31" s="217" t="s">
        <v>1458</v>
      </c>
      <c r="C31" s="216"/>
      <c r="D31" s="217" t="s">
        <v>2085</v>
      </c>
      <c r="E31" s="217" t="s">
        <v>1461</v>
      </c>
    </row>
    <row r="32" s="212" customFormat="1" customHeight="1" spans="1:5">
      <c r="A32" s="217" t="s">
        <v>2086</v>
      </c>
      <c r="B32" s="217" t="s">
        <v>1458</v>
      </c>
      <c r="C32" s="216"/>
      <c r="D32" s="217" t="s">
        <v>2087</v>
      </c>
      <c r="E32" s="217" t="s">
        <v>1461</v>
      </c>
    </row>
    <row r="33" s="212" customFormat="1" customHeight="1" spans="1:5">
      <c r="A33" s="217" t="s">
        <v>2088</v>
      </c>
      <c r="B33" s="217" t="s">
        <v>1458</v>
      </c>
      <c r="C33" s="216"/>
      <c r="D33" s="217" t="s">
        <v>2089</v>
      </c>
      <c r="E33" s="217" t="s">
        <v>1461</v>
      </c>
    </row>
    <row r="34" s="212" customFormat="1" customHeight="1" spans="1:5">
      <c r="A34" s="217" t="s">
        <v>2090</v>
      </c>
      <c r="B34" s="217" t="s">
        <v>1458</v>
      </c>
      <c r="C34" s="216"/>
      <c r="D34" s="217" t="s">
        <v>2091</v>
      </c>
      <c r="E34" s="217" t="s">
        <v>1461</v>
      </c>
    </row>
    <row r="35" s="212" customFormat="1" customHeight="1" spans="1:5">
      <c r="A35" s="217" t="s">
        <v>2092</v>
      </c>
      <c r="B35" s="217" t="s">
        <v>1458</v>
      </c>
      <c r="C35" s="216"/>
      <c r="D35" s="217" t="s">
        <v>2093</v>
      </c>
      <c r="E35" s="217" t="s">
        <v>1461</v>
      </c>
    </row>
    <row r="36" s="212" customFormat="1" customHeight="1" spans="1:5">
      <c r="A36" s="217" t="s">
        <v>2094</v>
      </c>
      <c r="B36" s="217" t="s">
        <v>1458</v>
      </c>
      <c r="C36" s="216"/>
      <c r="D36" s="217" t="s">
        <v>2095</v>
      </c>
      <c r="E36" s="217" t="s">
        <v>1461</v>
      </c>
    </row>
    <row r="37" s="212" customFormat="1" customHeight="1" spans="1:5">
      <c r="A37" s="217" t="s">
        <v>2096</v>
      </c>
      <c r="B37" s="217" t="s">
        <v>1458</v>
      </c>
      <c r="C37" s="216"/>
      <c r="D37" s="217" t="s">
        <v>2097</v>
      </c>
      <c r="E37" s="217" t="s">
        <v>1461</v>
      </c>
    </row>
    <row r="38" s="212" customFormat="1" customHeight="1" spans="1:5">
      <c r="A38" s="217" t="s">
        <v>2098</v>
      </c>
      <c r="B38" s="217" t="s">
        <v>1458</v>
      </c>
      <c r="C38" s="216"/>
      <c r="D38" s="217" t="s">
        <v>2099</v>
      </c>
      <c r="E38" s="217" t="s">
        <v>1461</v>
      </c>
    </row>
    <row r="39" s="212" customFormat="1" customHeight="1" spans="1:5">
      <c r="A39" s="217" t="s">
        <v>2100</v>
      </c>
      <c r="B39" s="217" t="s">
        <v>1458</v>
      </c>
      <c r="C39" s="216"/>
      <c r="D39" s="217" t="s">
        <v>2101</v>
      </c>
      <c r="E39" s="217" t="s">
        <v>1461</v>
      </c>
    </row>
    <row r="40" s="212" customFormat="1" customHeight="1" spans="1:5">
      <c r="A40" s="217" t="s">
        <v>2102</v>
      </c>
      <c r="B40" s="217" t="s">
        <v>1459</v>
      </c>
      <c r="C40" s="216"/>
      <c r="D40" s="217" t="s">
        <v>2103</v>
      </c>
      <c r="E40" s="217" t="s">
        <v>1461</v>
      </c>
    </row>
    <row r="41" s="212" customFormat="1" customHeight="1" spans="1:5">
      <c r="A41" s="217" t="s">
        <v>2104</v>
      </c>
      <c r="B41" s="217" t="s">
        <v>1459</v>
      </c>
      <c r="C41" s="216"/>
      <c r="D41" s="217" t="s">
        <v>2105</v>
      </c>
      <c r="E41" s="217" t="s">
        <v>1461</v>
      </c>
    </row>
    <row r="42" s="212" customFormat="1" customHeight="1" spans="1:5">
      <c r="A42" s="217" t="s">
        <v>2106</v>
      </c>
      <c r="B42" s="217" t="s">
        <v>1459</v>
      </c>
      <c r="C42" s="216"/>
      <c r="D42" s="217" t="s">
        <v>2107</v>
      </c>
      <c r="E42" s="217" t="s">
        <v>1461</v>
      </c>
    </row>
    <row r="43" s="212" customFormat="1" customHeight="1" spans="1:5">
      <c r="A43" s="217" t="s">
        <v>2108</v>
      </c>
      <c r="B43" s="217" t="s">
        <v>1459</v>
      </c>
      <c r="C43" s="216"/>
      <c r="D43" s="217" t="s">
        <v>2109</v>
      </c>
      <c r="E43" s="217" t="s">
        <v>1461</v>
      </c>
    </row>
    <row r="44" s="212" customFormat="1" customHeight="1" spans="1:5">
      <c r="A44" s="217" t="s">
        <v>2110</v>
      </c>
      <c r="B44" s="217" t="s">
        <v>1459</v>
      </c>
      <c r="C44" s="216"/>
      <c r="D44" s="217" t="s">
        <v>2111</v>
      </c>
      <c r="E44" s="217" t="s">
        <v>1461</v>
      </c>
    </row>
    <row r="45" s="212" customFormat="1" customHeight="1" spans="1:5">
      <c r="A45" s="217" t="s">
        <v>2112</v>
      </c>
      <c r="B45" s="217" t="s">
        <v>1459</v>
      </c>
      <c r="C45" s="216"/>
      <c r="D45" s="217" t="s">
        <v>2113</v>
      </c>
      <c r="E45" s="217" t="s">
        <v>1461</v>
      </c>
    </row>
    <row r="46" s="212" customFormat="1" customHeight="1" spans="1:5">
      <c r="A46" s="217" t="s">
        <v>2114</v>
      </c>
      <c r="B46" s="217" t="s">
        <v>1459</v>
      </c>
      <c r="C46" s="216"/>
      <c r="D46" s="217" t="s">
        <v>2115</v>
      </c>
      <c r="E46" s="217" t="s">
        <v>1461</v>
      </c>
    </row>
    <row r="47" s="212" customFormat="1" customHeight="1" spans="1:5">
      <c r="A47" s="217" t="s">
        <v>2116</v>
      </c>
      <c r="B47" s="217" t="s">
        <v>1459</v>
      </c>
      <c r="C47" s="216"/>
      <c r="D47" s="217" t="s">
        <v>2117</v>
      </c>
      <c r="E47" s="217" t="s">
        <v>1461</v>
      </c>
    </row>
    <row r="48" s="212" customFormat="1" customHeight="1" spans="1:5">
      <c r="A48" s="217" t="s">
        <v>2118</v>
      </c>
      <c r="B48" s="217" t="s">
        <v>1459</v>
      </c>
      <c r="C48" s="216"/>
      <c r="D48" s="217" t="s">
        <v>2119</v>
      </c>
      <c r="E48" s="217" t="s">
        <v>1461</v>
      </c>
    </row>
    <row r="49" s="212" customFormat="1" customHeight="1" spans="1:5">
      <c r="A49" s="217" t="s">
        <v>2120</v>
      </c>
      <c r="B49" s="217" t="s">
        <v>1459</v>
      </c>
      <c r="C49" s="216"/>
      <c r="D49" s="217" t="s">
        <v>2121</v>
      </c>
      <c r="E49" s="217" t="s">
        <v>1461</v>
      </c>
    </row>
    <row r="50" s="212" customFormat="1" customHeight="1" spans="1:5">
      <c r="A50" s="217" t="s">
        <v>2122</v>
      </c>
      <c r="B50" s="217" t="s">
        <v>1459</v>
      </c>
      <c r="C50" s="216"/>
      <c r="D50" s="217" t="s">
        <v>2123</v>
      </c>
      <c r="E50" s="217" t="s">
        <v>1461</v>
      </c>
    </row>
    <row r="51" s="212" customFormat="1" customHeight="1" spans="1:5">
      <c r="A51" s="217" t="s">
        <v>2124</v>
      </c>
      <c r="B51" s="217" t="s">
        <v>1459</v>
      </c>
      <c r="C51" s="216"/>
      <c r="D51" s="217" t="s">
        <v>2125</v>
      </c>
      <c r="E51" s="217" t="s">
        <v>1461</v>
      </c>
    </row>
    <row r="52" s="212" customFormat="1" customHeight="1" spans="1:5">
      <c r="A52" s="217" t="s">
        <v>2126</v>
      </c>
      <c r="B52" s="217" t="s">
        <v>1459</v>
      </c>
      <c r="C52" s="216"/>
      <c r="D52" s="217" t="s">
        <v>2127</v>
      </c>
      <c r="E52" s="217" t="s">
        <v>1461</v>
      </c>
    </row>
    <row r="53" s="212" customFormat="1" customHeight="1" spans="1:5">
      <c r="A53" s="217" t="s">
        <v>2128</v>
      </c>
      <c r="B53" s="217" t="s">
        <v>1460</v>
      </c>
      <c r="C53" s="216"/>
      <c r="D53" s="217" t="s">
        <v>2129</v>
      </c>
      <c r="E53" s="217" t="s">
        <v>1461</v>
      </c>
    </row>
    <row r="54" s="212" customFormat="1" customHeight="1" spans="1:5">
      <c r="A54" s="217" t="s">
        <v>2130</v>
      </c>
      <c r="B54" s="217" t="s">
        <v>1460</v>
      </c>
      <c r="C54" s="216"/>
      <c r="D54" s="217" t="s">
        <v>2131</v>
      </c>
      <c r="E54" s="217" t="s">
        <v>1461</v>
      </c>
    </row>
    <row r="55" s="212" customFormat="1" customHeight="1" spans="1:5">
      <c r="A55" s="217" t="s">
        <v>2132</v>
      </c>
      <c r="B55" s="217" t="s">
        <v>1460</v>
      </c>
      <c r="C55" s="216"/>
      <c r="D55" s="217" t="s">
        <v>2133</v>
      </c>
      <c r="E55" s="217" t="s">
        <v>1461</v>
      </c>
    </row>
    <row r="56" s="212" customFormat="1" customHeight="1" spans="1:5">
      <c r="A56" s="217" t="s">
        <v>2134</v>
      </c>
      <c r="B56" s="217" t="s">
        <v>1460</v>
      </c>
      <c r="C56" s="216"/>
      <c r="D56" s="217" t="s">
        <v>2135</v>
      </c>
      <c r="E56" s="217" t="s">
        <v>1461</v>
      </c>
    </row>
    <row r="57" s="212" customFormat="1" customHeight="1" spans="1:5">
      <c r="A57" s="217" t="s">
        <v>2136</v>
      </c>
      <c r="B57" s="217" t="s">
        <v>1460</v>
      </c>
      <c r="C57" s="216"/>
      <c r="D57" s="217" t="s">
        <v>2137</v>
      </c>
      <c r="E57" s="217" t="s">
        <v>1461</v>
      </c>
    </row>
    <row r="58" s="212" customFormat="1" customHeight="1" spans="1:5">
      <c r="A58" s="217" t="s">
        <v>2138</v>
      </c>
      <c r="B58" s="217" t="s">
        <v>1460</v>
      </c>
      <c r="C58" s="216"/>
      <c r="D58" s="217" t="s">
        <v>2139</v>
      </c>
      <c r="E58" s="217" t="s">
        <v>1461</v>
      </c>
    </row>
    <row r="59" s="212" customFormat="1" customHeight="1" spans="1:5">
      <c r="A59" s="217" t="s">
        <v>2140</v>
      </c>
      <c r="B59" s="217" t="s">
        <v>1460</v>
      </c>
      <c r="C59" s="216"/>
      <c r="D59" s="217" t="s">
        <v>2141</v>
      </c>
      <c r="E59" s="217" t="s">
        <v>1461</v>
      </c>
    </row>
    <row r="60" s="212" customFormat="1" customHeight="1" spans="1:5">
      <c r="A60" s="217" t="s">
        <v>2142</v>
      </c>
      <c r="B60" s="217" t="s">
        <v>1460</v>
      </c>
      <c r="C60" s="216"/>
      <c r="D60" s="217" t="s">
        <v>2143</v>
      </c>
      <c r="E60" s="217" t="s">
        <v>1461</v>
      </c>
    </row>
    <row r="61" s="212" customFormat="1" customHeight="1" spans="1:5">
      <c r="A61" s="217" t="s">
        <v>2144</v>
      </c>
      <c r="B61" s="217" t="s">
        <v>1460</v>
      </c>
      <c r="C61" s="216"/>
      <c r="D61" s="217" t="s">
        <v>2145</v>
      </c>
      <c r="E61" s="217" t="s">
        <v>1461</v>
      </c>
    </row>
    <row r="62" s="212" customFormat="1" customHeight="1" spans="1:5">
      <c r="A62" s="217" t="s">
        <v>2146</v>
      </c>
      <c r="B62" s="217" t="s">
        <v>1460</v>
      </c>
      <c r="C62" s="216"/>
      <c r="D62" s="217" t="s">
        <v>2147</v>
      </c>
      <c r="E62" s="217" t="s">
        <v>1461</v>
      </c>
    </row>
    <row r="63" s="212" customFormat="1" customHeight="1" spans="1:5">
      <c r="A63" s="217" t="s">
        <v>2148</v>
      </c>
      <c r="B63" s="217" t="s">
        <v>1460</v>
      </c>
      <c r="C63" s="216"/>
      <c r="D63" s="217" t="s">
        <v>2149</v>
      </c>
      <c r="E63" s="217" t="s">
        <v>1461</v>
      </c>
    </row>
    <row r="64" s="212" customFormat="1" customHeight="1" spans="1:5">
      <c r="A64" s="217" t="s">
        <v>2150</v>
      </c>
      <c r="B64" s="217" t="s">
        <v>1460</v>
      </c>
      <c r="C64" s="216"/>
      <c r="D64" s="217" t="s">
        <v>2151</v>
      </c>
      <c r="E64" s="217" t="s">
        <v>1461</v>
      </c>
    </row>
    <row r="65" s="212" customFormat="1" customHeight="1" spans="1:5">
      <c r="A65" s="217" t="s">
        <v>2152</v>
      </c>
      <c r="B65" s="217" t="s">
        <v>1460</v>
      </c>
      <c r="C65" s="216"/>
      <c r="D65" s="217" t="s">
        <v>2153</v>
      </c>
      <c r="E65" s="217" t="s">
        <v>1461</v>
      </c>
    </row>
    <row r="66" s="212" customFormat="1" customHeight="1" spans="1:5">
      <c r="A66" s="217" t="s">
        <v>2154</v>
      </c>
      <c r="B66" s="217" t="s">
        <v>1460</v>
      </c>
      <c r="C66" s="216"/>
      <c r="D66" s="217" t="s">
        <v>2155</v>
      </c>
      <c r="E66" s="217" t="s">
        <v>1461</v>
      </c>
    </row>
    <row r="67" s="212" customFormat="1" customHeight="1" spans="1:5">
      <c r="A67" s="217" t="s">
        <v>2156</v>
      </c>
      <c r="B67" s="217" t="s">
        <v>1460</v>
      </c>
      <c r="C67" s="216"/>
      <c r="D67" s="217" t="s">
        <v>2157</v>
      </c>
      <c r="E67" s="217" t="s">
        <v>1461</v>
      </c>
    </row>
    <row r="68" s="212" customFormat="1" customHeight="1" spans="1:5">
      <c r="A68" s="217" t="s">
        <v>2158</v>
      </c>
      <c r="B68" s="217" t="s">
        <v>1460</v>
      </c>
      <c r="C68" s="216"/>
      <c r="D68" s="217" t="s">
        <v>2159</v>
      </c>
      <c r="E68" s="217" t="s">
        <v>1461</v>
      </c>
    </row>
    <row r="69" s="212" customFormat="1" customHeight="1" spans="1:5">
      <c r="A69" s="217" t="s">
        <v>2160</v>
      </c>
      <c r="B69" s="217" t="s">
        <v>1460</v>
      </c>
      <c r="C69" s="216"/>
      <c r="D69" s="217" t="s">
        <v>2161</v>
      </c>
      <c r="E69" s="217" t="s">
        <v>1461</v>
      </c>
    </row>
    <row r="70" s="212" customFormat="1" customHeight="1" spans="1:5">
      <c r="A70" s="217" t="s">
        <v>2162</v>
      </c>
      <c r="B70" s="217" t="s">
        <v>1460</v>
      </c>
      <c r="C70" s="216"/>
      <c r="D70" s="217" t="s">
        <v>2163</v>
      </c>
      <c r="E70" s="217" t="s">
        <v>1461</v>
      </c>
    </row>
    <row r="71" s="212" customFormat="1" customHeight="1" spans="1:5">
      <c r="A71" s="217" t="s">
        <v>2164</v>
      </c>
      <c r="B71" s="217" t="s">
        <v>1460</v>
      </c>
      <c r="C71" s="216"/>
      <c r="D71" s="217" t="s">
        <v>2165</v>
      </c>
      <c r="E71" s="217" t="s">
        <v>1461</v>
      </c>
    </row>
    <row r="72" s="212" customFormat="1" customHeight="1" spans="1:5">
      <c r="A72" s="217" t="s">
        <v>2166</v>
      </c>
      <c r="B72" s="217" t="s">
        <v>1460</v>
      </c>
      <c r="C72" s="216"/>
      <c r="D72" s="217" t="s">
        <v>2167</v>
      </c>
      <c r="E72" s="217" t="s">
        <v>1461</v>
      </c>
    </row>
    <row r="73" s="212" customFormat="1" customHeight="1" spans="1:5">
      <c r="A73" s="217" t="s">
        <v>2168</v>
      </c>
      <c r="B73" s="217" t="s">
        <v>1460</v>
      </c>
      <c r="C73" s="216"/>
      <c r="D73" s="217" t="s">
        <v>2169</v>
      </c>
      <c r="E73" s="217" t="s">
        <v>1461</v>
      </c>
    </row>
    <row r="74" s="212" customFormat="1" customHeight="1" spans="1:5">
      <c r="A74" s="217" t="s">
        <v>2170</v>
      </c>
      <c r="B74" s="217" t="s">
        <v>1460</v>
      </c>
      <c r="C74" s="216"/>
      <c r="D74" s="217" t="s">
        <v>2171</v>
      </c>
      <c r="E74" s="217" t="s">
        <v>1461</v>
      </c>
    </row>
    <row r="75" s="212" customFormat="1" customHeight="1" spans="1:5">
      <c r="A75" s="217" t="s">
        <v>2172</v>
      </c>
      <c r="B75" s="217" t="s">
        <v>1460</v>
      </c>
      <c r="C75" s="216"/>
      <c r="D75" s="217" t="s">
        <v>2173</v>
      </c>
      <c r="E75" s="217" t="s">
        <v>1461</v>
      </c>
    </row>
    <row r="76" s="212" customFormat="1" customHeight="1" spans="1:5">
      <c r="A76" s="217" t="s">
        <v>2174</v>
      </c>
      <c r="B76" s="217" t="s">
        <v>1460</v>
      </c>
      <c r="C76" s="216"/>
      <c r="D76" s="217" t="s">
        <v>2175</v>
      </c>
      <c r="E76" s="217" t="s">
        <v>1461</v>
      </c>
    </row>
    <row r="77" s="212" customFormat="1" customHeight="1" spans="1:5">
      <c r="A77" s="217" t="s">
        <v>2176</v>
      </c>
      <c r="B77" s="217" t="s">
        <v>1460</v>
      </c>
      <c r="C77" s="216"/>
      <c r="D77" s="217" t="s">
        <v>2177</v>
      </c>
      <c r="E77" s="217" t="s">
        <v>1461</v>
      </c>
    </row>
    <row r="78" s="212" customFormat="1" customHeight="1" spans="1:5">
      <c r="A78" s="217" t="s">
        <v>2178</v>
      </c>
      <c r="B78" s="217" t="s">
        <v>1460</v>
      </c>
      <c r="C78" s="216"/>
      <c r="D78" s="217" t="s">
        <v>2179</v>
      </c>
      <c r="E78" s="217" t="s">
        <v>1461</v>
      </c>
    </row>
    <row r="79" s="212" customFormat="1" customHeight="1" spans="1:5">
      <c r="A79" s="217" t="s">
        <v>2180</v>
      </c>
      <c r="B79" s="217" t="s">
        <v>1460</v>
      </c>
      <c r="C79" s="216"/>
      <c r="D79" s="217" t="s">
        <v>2181</v>
      </c>
      <c r="E79" s="217" t="s">
        <v>1461</v>
      </c>
    </row>
    <row r="80" s="212" customFormat="1" customHeight="1" spans="1:5">
      <c r="A80" s="217" t="s">
        <v>2182</v>
      </c>
      <c r="B80" s="217" t="s">
        <v>1460</v>
      </c>
      <c r="C80" s="216"/>
      <c r="D80" s="217" t="s">
        <v>2183</v>
      </c>
      <c r="E80" s="217" t="s">
        <v>1461</v>
      </c>
    </row>
    <row r="81" s="212" customFormat="1" customHeight="1" spans="1:5">
      <c r="A81" s="217" t="s">
        <v>2184</v>
      </c>
      <c r="B81" s="217" t="s">
        <v>1460</v>
      </c>
      <c r="C81" s="216"/>
      <c r="D81" s="217" t="s">
        <v>2185</v>
      </c>
      <c r="E81" s="217" t="s">
        <v>1461</v>
      </c>
    </row>
    <row r="82" s="212" customFormat="1" customHeight="1" spans="1:5">
      <c r="A82" s="217" t="s">
        <v>2186</v>
      </c>
      <c r="B82" s="217" t="s">
        <v>1460</v>
      </c>
      <c r="C82" s="216"/>
      <c r="D82" s="217" t="s">
        <v>2187</v>
      </c>
      <c r="E82" s="217" t="s">
        <v>1461</v>
      </c>
    </row>
    <row r="83" s="212" customFormat="1" customHeight="1" spans="1:5">
      <c r="A83" s="217" t="s">
        <v>2188</v>
      </c>
      <c r="B83" s="217" t="s">
        <v>1460</v>
      </c>
      <c r="C83" s="216"/>
      <c r="D83" s="217" t="s">
        <v>2189</v>
      </c>
      <c r="E83" s="217" t="s">
        <v>1461</v>
      </c>
    </row>
    <row r="84" s="212" customFormat="1" customHeight="1" spans="1:5">
      <c r="A84" s="217" t="s">
        <v>2190</v>
      </c>
      <c r="B84" s="217" t="s">
        <v>1460</v>
      </c>
      <c r="C84" s="216"/>
      <c r="D84" s="217" t="s">
        <v>2191</v>
      </c>
      <c r="E84" s="217" t="s">
        <v>1461</v>
      </c>
    </row>
    <row r="85" s="212" customFormat="1" customHeight="1" spans="1:5">
      <c r="A85" s="217" t="s">
        <v>2192</v>
      </c>
      <c r="B85" s="217" t="s">
        <v>1460</v>
      </c>
      <c r="C85" s="216"/>
      <c r="D85" s="217" t="s">
        <v>2193</v>
      </c>
      <c r="E85" s="217" t="s">
        <v>1461</v>
      </c>
    </row>
    <row r="86" s="212" customFormat="1" customHeight="1" spans="1:5">
      <c r="A86" s="217" t="s">
        <v>2194</v>
      </c>
      <c r="B86" s="217" t="s">
        <v>1460</v>
      </c>
      <c r="C86" s="216"/>
      <c r="D86" s="217" t="s">
        <v>2195</v>
      </c>
      <c r="E86" s="217" t="s">
        <v>1461</v>
      </c>
    </row>
    <row r="87" s="212" customFormat="1" customHeight="1" spans="1:5">
      <c r="A87" s="217" t="s">
        <v>2196</v>
      </c>
      <c r="B87" s="217" t="s">
        <v>1460</v>
      </c>
      <c r="C87" s="216"/>
      <c r="D87" s="217" t="s">
        <v>2197</v>
      </c>
      <c r="E87" s="217" t="s">
        <v>1461</v>
      </c>
    </row>
    <row r="88" s="212" customFormat="1" customHeight="1" spans="1:5">
      <c r="A88" s="217" t="s">
        <v>2198</v>
      </c>
      <c r="B88" s="217" t="s">
        <v>1460</v>
      </c>
      <c r="C88" s="216"/>
      <c r="D88" s="217" t="s">
        <v>2199</v>
      </c>
      <c r="E88" s="217" t="s">
        <v>1461</v>
      </c>
    </row>
    <row r="89" s="212" customFormat="1" customHeight="1" spans="1:5">
      <c r="A89" s="217" t="s">
        <v>2200</v>
      </c>
      <c r="B89" s="217" t="s">
        <v>1460</v>
      </c>
      <c r="C89" s="216"/>
      <c r="D89" s="217" t="s">
        <v>2201</v>
      </c>
      <c r="E89" s="217" t="s">
        <v>1942</v>
      </c>
    </row>
    <row r="90" s="212" customFormat="1" customHeight="1" spans="1:5">
      <c r="A90" s="217" t="s">
        <v>2202</v>
      </c>
      <c r="B90" s="217" t="s">
        <v>1460</v>
      </c>
      <c r="C90" s="216"/>
      <c r="D90" s="217" t="s">
        <v>2203</v>
      </c>
      <c r="E90" s="217" t="s">
        <v>1942</v>
      </c>
    </row>
    <row r="91" s="212" customFormat="1" customHeight="1" spans="1:5">
      <c r="A91" s="217" t="s">
        <v>2204</v>
      </c>
      <c r="B91" s="217" t="s">
        <v>1460</v>
      </c>
      <c r="C91" s="216"/>
      <c r="D91" s="217" t="s">
        <v>2205</v>
      </c>
      <c r="E91" s="217" t="s">
        <v>1942</v>
      </c>
    </row>
    <row r="92" s="212" customFormat="1" customHeight="1" spans="1:5">
      <c r="A92" s="217" t="s">
        <v>2206</v>
      </c>
      <c r="B92" s="217" t="s">
        <v>1460</v>
      </c>
      <c r="C92" s="216"/>
      <c r="D92" s="217" t="s">
        <v>2207</v>
      </c>
      <c r="E92" s="217" t="s">
        <v>1942</v>
      </c>
    </row>
    <row r="93" s="212" customFormat="1" customHeight="1" spans="1:5">
      <c r="A93" s="217" t="s">
        <v>2208</v>
      </c>
      <c r="B93" s="217" t="s">
        <v>1460</v>
      </c>
      <c r="C93" s="216"/>
      <c r="D93" s="217" t="s">
        <v>2209</v>
      </c>
      <c r="E93" s="217" t="s">
        <v>1942</v>
      </c>
    </row>
    <row r="94" s="212" customFormat="1" customHeight="1" spans="1:5">
      <c r="A94" s="217" t="s">
        <v>2210</v>
      </c>
      <c r="B94" s="217" t="s">
        <v>1460</v>
      </c>
      <c r="C94" s="216"/>
      <c r="D94" s="217" t="s">
        <v>2211</v>
      </c>
      <c r="E94" s="217" t="s">
        <v>1942</v>
      </c>
    </row>
    <row r="95" s="212" customFormat="1" customHeight="1" spans="1:5">
      <c r="A95" s="217" t="s">
        <v>2212</v>
      </c>
      <c r="B95" s="217" t="s">
        <v>1460</v>
      </c>
      <c r="C95" s="216"/>
      <c r="D95" s="217" t="s">
        <v>2213</v>
      </c>
      <c r="E95" s="217" t="s">
        <v>1942</v>
      </c>
    </row>
    <row r="96" s="212" customFormat="1" customHeight="1" spans="1:5">
      <c r="A96" s="217" t="s">
        <v>2214</v>
      </c>
      <c r="B96" s="217" t="s">
        <v>1460</v>
      </c>
      <c r="C96" s="216"/>
      <c r="D96" s="217" t="s">
        <v>2215</v>
      </c>
      <c r="E96" s="217" t="s">
        <v>1942</v>
      </c>
    </row>
    <row r="97" s="212" customFormat="1" customHeight="1" spans="1:5">
      <c r="A97" s="217" t="s">
        <v>2216</v>
      </c>
      <c r="B97" s="217" t="s">
        <v>1460</v>
      </c>
      <c r="C97" s="216"/>
      <c r="D97" s="217" t="s">
        <v>2217</v>
      </c>
      <c r="E97" s="217" t="s">
        <v>1942</v>
      </c>
    </row>
    <row r="98" s="212" customFormat="1" customHeight="1" spans="1:5">
      <c r="A98" s="217" t="s">
        <v>2218</v>
      </c>
      <c r="B98" s="217" t="s">
        <v>1460</v>
      </c>
      <c r="C98" s="216"/>
      <c r="D98" s="217" t="s">
        <v>2219</v>
      </c>
      <c r="E98" s="217" t="s">
        <v>1942</v>
      </c>
    </row>
    <row r="99" s="212" customFormat="1" customHeight="1" spans="1:5">
      <c r="A99" s="217" t="s">
        <v>2220</v>
      </c>
      <c r="B99" s="217" t="s">
        <v>1460</v>
      </c>
      <c r="C99" s="216"/>
      <c r="D99" s="217" t="s">
        <v>2221</v>
      </c>
      <c r="E99" s="217" t="s">
        <v>1942</v>
      </c>
    </row>
    <row r="100" s="212" customFormat="1" customHeight="1" spans="1:5">
      <c r="A100" s="217" t="s">
        <v>2222</v>
      </c>
      <c r="B100" s="217" t="s">
        <v>1460</v>
      </c>
      <c r="C100" s="216"/>
      <c r="D100" s="217" t="s">
        <v>2223</v>
      </c>
      <c r="E100" s="217" t="s">
        <v>1463</v>
      </c>
    </row>
    <row r="101" s="212" customFormat="1" customHeight="1" spans="1:5">
      <c r="A101" s="217" t="s">
        <v>2224</v>
      </c>
      <c r="B101" s="217" t="s">
        <v>1460</v>
      </c>
      <c r="C101" s="216"/>
      <c r="D101" s="217" t="s">
        <v>2225</v>
      </c>
      <c r="E101" s="217" t="s">
        <v>1463</v>
      </c>
    </row>
    <row r="102" s="212" customFormat="1" customHeight="1" spans="1:5">
      <c r="A102" s="217" t="s">
        <v>2226</v>
      </c>
      <c r="B102" s="217" t="s">
        <v>1460</v>
      </c>
      <c r="C102" s="216"/>
      <c r="D102" s="217" t="s">
        <v>2227</v>
      </c>
      <c r="E102" s="217" t="s">
        <v>1463</v>
      </c>
    </row>
    <row r="103" s="212" customFormat="1" customHeight="1" spans="1:5">
      <c r="A103" s="217" t="s">
        <v>2228</v>
      </c>
      <c r="B103" s="217" t="s">
        <v>1460</v>
      </c>
      <c r="C103" s="216"/>
      <c r="D103" s="217" t="s">
        <v>2229</v>
      </c>
      <c r="E103" s="217" t="s">
        <v>1463</v>
      </c>
    </row>
    <row r="104" s="212" customFormat="1" customHeight="1" spans="1:5">
      <c r="A104" s="217" t="s">
        <v>2230</v>
      </c>
      <c r="B104" s="217" t="s">
        <v>1460</v>
      </c>
      <c r="C104" s="216"/>
      <c r="D104" s="217" t="s">
        <v>2231</v>
      </c>
      <c r="E104" s="217" t="s">
        <v>1463</v>
      </c>
    </row>
    <row r="105" s="212" customFormat="1" customHeight="1" spans="1:5">
      <c r="A105" s="217" t="s">
        <v>2232</v>
      </c>
      <c r="B105" s="217" t="s">
        <v>1460</v>
      </c>
      <c r="C105" s="216"/>
      <c r="D105" s="217" t="s">
        <v>2233</v>
      </c>
      <c r="E105" s="217" t="s">
        <v>1463</v>
      </c>
    </row>
    <row r="106" s="212" customFormat="1" customHeight="1" spans="1:5">
      <c r="A106" s="217" t="s">
        <v>2234</v>
      </c>
      <c r="B106" s="217" t="s">
        <v>1460</v>
      </c>
      <c r="C106" s="216"/>
      <c r="D106" s="217" t="s">
        <v>2235</v>
      </c>
      <c r="E106" s="217" t="s">
        <v>1463</v>
      </c>
    </row>
    <row r="107" s="212" customFormat="1" customHeight="1" spans="1:5">
      <c r="A107" s="217" t="s">
        <v>2236</v>
      </c>
      <c r="B107" s="217" t="s">
        <v>1460</v>
      </c>
      <c r="C107" s="216"/>
      <c r="D107" s="217" t="s">
        <v>2237</v>
      </c>
      <c r="E107" s="217" t="s">
        <v>1463</v>
      </c>
    </row>
    <row r="108" s="212" customFormat="1" customHeight="1" spans="1:5">
      <c r="A108" s="217" t="s">
        <v>2238</v>
      </c>
      <c r="B108" s="217" t="s">
        <v>1460</v>
      </c>
      <c r="C108" s="216"/>
      <c r="D108" s="217" t="s">
        <v>2239</v>
      </c>
      <c r="E108" s="217" t="s">
        <v>1464</v>
      </c>
    </row>
    <row r="109" s="212" customFormat="1" customHeight="1" spans="1:5">
      <c r="A109" s="217" t="s">
        <v>2240</v>
      </c>
      <c r="B109" s="217" t="s">
        <v>1460</v>
      </c>
      <c r="C109" s="216"/>
      <c r="D109" s="217" t="s">
        <v>2241</v>
      </c>
      <c r="E109" s="217" t="s">
        <v>1464</v>
      </c>
    </row>
    <row r="110" s="212" customFormat="1" customHeight="1" spans="1:5">
      <c r="A110" s="217" t="s">
        <v>2242</v>
      </c>
      <c r="B110" s="217" t="s">
        <v>1460</v>
      </c>
      <c r="C110" s="216"/>
      <c r="D110" s="217" t="s">
        <v>2243</v>
      </c>
      <c r="E110" s="217" t="s">
        <v>1465</v>
      </c>
    </row>
    <row r="111" s="212" customFormat="1" customHeight="1" spans="1:5">
      <c r="A111" s="217" t="s">
        <v>2244</v>
      </c>
      <c r="B111" s="217" t="s">
        <v>1460</v>
      </c>
      <c r="C111" s="216"/>
      <c r="D111" s="217" t="s">
        <v>2245</v>
      </c>
      <c r="E111" s="217" t="s">
        <v>1466</v>
      </c>
    </row>
    <row r="112" s="212" customFormat="1" customHeight="1" spans="1:5">
      <c r="A112" s="217" t="s">
        <v>2246</v>
      </c>
      <c r="B112" s="217" t="s">
        <v>1460</v>
      </c>
      <c r="C112" s="216"/>
      <c r="D112" s="217" t="s">
        <v>2247</v>
      </c>
      <c r="E112" s="217" t="s">
        <v>1467</v>
      </c>
    </row>
    <row r="113" s="212" customFormat="1" customHeight="1" spans="1:5">
      <c r="A113" s="217" t="s">
        <v>2248</v>
      </c>
      <c r="B113" s="217" t="s">
        <v>1460</v>
      </c>
      <c r="C113" s="216"/>
      <c r="D113" s="217" t="s">
        <v>2249</v>
      </c>
      <c r="E113" s="217" t="s">
        <v>1468</v>
      </c>
    </row>
    <row r="114" s="212" customFormat="1" customHeight="1" spans="1:5">
      <c r="A114" s="217" t="s">
        <v>2250</v>
      </c>
      <c r="B114" s="217" t="s">
        <v>1460</v>
      </c>
      <c r="C114" s="216"/>
      <c r="D114" s="217" t="s">
        <v>2251</v>
      </c>
      <c r="E114" s="217" t="s">
        <v>1469</v>
      </c>
    </row>
    <row r="115" s="212" customFormat="1" customHeight="1" spans="1:5">
      <c r="A115" s="217" t="s">
        <v>2252</v>
      </c>
      <c r="B115" s="217" t="s">
        <v>1460</v>
      </c>
      <c r="C115" s="216"/>
      <c r="D115" s="217" t="s">
        <v>2253</v>
      </c>
      <c r="E115" s="217" t="s">
        <v>1471</v>
      </c>
    </row>
    <row r="116" s="212" customFormat="1" customHeight="1" spans="1:5">
      <c r="A116" s="217" t="s">
        <v>2254</v>
      </c>
      <c r="B116" s="217" t="s">
        <v>1460</v>
      </c>
      <c r="C116" s="216"/>
      <c r="D116" s="217" t="s">
        <v>2255</v>
      </c>
      <c r="E116" s="217" t="s">
        <v>2019</v>
      </c>
    </row>
    <row r="117" s="212" customFormat="1" customHeight="1" spans="1:5">
      <c r="A117" s="217" t="s">
        <v>2256</v>
      </c>
      <c r="B117" s="217" t="s">
        <v>1460</v>
      </c>
      <c r="C117" s="216"/>
      <c r="D117" s="217" t="s">
        <v>2257</v>
      </c>
      <c r="E117" s="217" t="s">
        <v>1472</v>
      </c>
    </row>
    <row r="118" s="212" customFormat="1" customHeight="1" spans="1:5">
      <c r="A118" s="217" t="s">
        <v>2258</v>
      </c>
      <c r="B118" s="217" t="s">
        <v>1460</v>
      </c>
      <c r="C118" s="216"/>
      <c r="D118" s="217" t="s">
        <v>2259</v>
      </c>
      <c r="E118" s="217" t="s">
        <v>1473</v>
      </c>
    </row>
    <row r="119" s="212" customFormat="1" customHeight="1" spans="1:5">
      <c r="A119" s="218"/>
      <c r="B119" s="218"/>
      <c r="C119" s="216"/>
      <c r="D119" s="217" t="s">
        <v>2260</v>
      </c>
      <c r="E119" s="217" t="s">
        <v>1474</v>
      </c>
    </row>
    <row r="120" s="212" customFormat="1" customHeight="1" spans="1:2">
      <c r="A120" s="219"/>
      <c r="B120" s="219"/>
    </row>
    <row r="121" customHeight="1" spans="1:2">
      <c r="A121" s="219"/>
      <c r="B121" s="219"/>
    </row>
    <row r="122" customHeight="1" spans="1:2">
      <c r="A122" s="219"/>
      <c r="B122" s="219"/>
    </row>
    <row r="123" customHeight="1" spans="1:2">
      <c r="A123" s="219"/>
      <c r="B123" s="219"/>
    </row>
    <row r="124" customHeight="1" spans="1:2">
      <c r="A124" s="219"/>
      <c r="B124" s="219"/>
    </row>
    <row r="125" customHeight="1" spans="1:2">
      <c r="A125" s="219"/>
      <c r="B125" s="219"/>
    </row>
    <row r="126" customHeight="1" spans="1:2">
      <c r="A126" s="219"/>
      <c r="B126" s="219"/>
    </row>
    <row r="127" customHeight="1" spans="1:2">
      <c r="A127" s="219"/>
      <c r="B127" s="219"/>
    </row>
    <row r="128" customHeight="1" spans="1:2">
      <c r="A128" s="219"/>
      <c r="B128" s="219"/>
    </row>
    <row r="129" customHeight="1" spans="1:2">
      <c r="A129" s="219"/>
      <c r="B129" s="219"/>
    </row>
    <row r="130" customHeight="1" spans="1:2">
      <c r="A130" s="219"/>
      <c r="B130" s="219"/>
    </row>
    <row r="131" customHeight="1" spans="1:2">
      <c r="A131" s="219"/>
      <c r="B131" s="219"/>
    </row>
    <row r="132" customHeight="1" spans="1:2">
      <c r="A132" s="219"/>
      <c r="B132" s="219"/>
    </row>
    <row r="133" customHeight="1" spans="1:2">
      <c r="A133" s="219"/>
      <c r="B133" s="219"/>
    </row>
    <row r="134" customHeight="1" spans="1:2">
      <c r="A134" s="219"/>
      <c r="B134" s="219"/>
    </row>
    <row r="135" customHeight="1" spans="1:2">
      <c r="A135" s="219"/>
      <c r="B135" s="219"/>
    </row>
    <row r="136" customHeight="1" spans="1:2">
      <c r="A136" s="219"/>
      <c r="B136" s="219"/>
    </row>
    <row r="137" customHeight="1" spans="1:2">
      <c r="A137" s="219"/>
      <c r="B137" s="219"/>
    </row>
    <row r="138" customHeight="1" spans="1:2">
      <c r="A138" s="219"/>
      <c r="B138" s="219"/>
    </row>
    <row r="139" customHeight="1" spans="1:2">
      <c r="A139" s="219"/>
      <c r="B139" s="219"/>
    </row>
    <row r="140" customHeight="1" spans="1:2">
      <c r="A140" s="219"/>
      <c r="B140" s="219"/>
    </row>
    <row r="141" customHeight="1" spans="1:2">
      <c r="A141" s="219"/>
      <c r="B141" s="219"/>
    </row>
    <row r="142" customHeight="1" spans="1:2">
      <c r="A142" s="219"/>
      <c r="B142" s="219"/>
    </row>
    <row r="143" customHeight="1" spans="1:2">
      <c r="A143" s="219"/>
      <c r="B143" s="219"/>
    </row>
    <row r="144" customHeight="1" spans="1:2">
      <c r="A144" s="219"/>
      <c r="B144" s="219"/>
    </row>
    <row r="145" customHeight="1" spans="1:2">
      <c r="A145" s="219"/>
      <c r="B145" s="219"/>
    </row>
    <row r="146" customHeight="1" spans="1:2">
      <c r="A146" s="219"/>
      <c r="B146" s="219"/>
    </row>
    <row r="147" customHeight="1" spans="1:2">
      <c r="A147" s="219"/>
      <c r="B147" s="219"/>
    </row>
    <row r="148" customHeight="1" spans="1:2">
      <c r="A148" s="219"/>
      <c r="B148" s="219"/>
    </row>
    <row r="149" customHeight="1" spans="1:2">
      <c r="A149" s="219"/>
      <c r="B149" s="219"/>
    </row>
    <row r="150" customHeight="1" spans="1:2">
      <c r="A150" s="219"/>
      <c r="B150" s="219"/>
    </row>
    <row r="151" customHeight="1" spans="1:2">
      <c r="A151" s="219"/>
      <c r="B151" s="219"/>
    </row>
    <row r="152" customHeight="1" spans="1:2">
      <c r="A152" s="219"/>
      <c r="B152" s="219"/>
    </row>
    <row r="153" customHeight="1" spans="1:2">
      <c r="A153" s="219"/>
      <c r="B153" s="219"/>
    </row>
    <row r="154" customHeight="1" spans="1:2">
      <c r="A154" s="219"/>
      <c r="B154" s="219"/>
    </row>
    <row r="155" customHeight="1" spans="1:2">
      <c r="A155" s="219"/>
      <c r="B155" s="219"/>
    </row>
    <row r="156" customHeight="1" spans="1:2">
      <c r="A156" s="219"/>
      <c r="B156" s="219"/>
    </row>
    <row r="157" customHeight="1" spans="1:2">
      <c r="A157" s="219"/>
      <c r="B157" s="219"/>
    </row>
    <row r="158" customHeight="1" spans="1:2">
      <c r="A158" s="219"/>
      <c r="B158" s="219"/>
    </row>
    <row r="159" customHeight="1" spans="1:2">
      <c r="A159" s="219"/>
      <c r="B159" s="219"/>
    </row>
    <row r="160" customHeight="1" spans="1:2">
      <c r="A160" s="219"/>
      <c r="B160" s="219"/>
    </row>
    <row r="161" customHeight="1" spans="1:2">
      <c r="A161" s="219"/>
      <c r="B161" s="219"/>
    </row>
    <row r="162" customHeight="1" spans="1:2">
      <c r="A162" s="219"/>
      <c r="B162" s="219"/>
    </row>
    <row r="163" customHeight="1" spans="1:2">
      <c r="A163" s="219"/>
      <c r="B163" s="219"/>
    </row>
    <row r="164" customHeight="1" spans="1:2">
      <c r="A164" s="219"/>
      <c r="B164" s="219"/>
    </row>
    <row r="165" customHeight="1" spans="1:2">
      <c r="A165" s="219"/>
      <c r="B165" s="219"/>
    </row>
    <row r="166" customHeight="1" spans="1:2">
      <c r="A166" s="219"/>
      <c r="B166" s="219"/>
    </row>
    <row r="167" customHeight="1" spans="1:2">
      <c r="A167" s="219"/>
      <c r="B167" s="219"/>
    </row>
    <row r="168" customHeight="1" spans="1:2">
      <c r="A168" s="219"/>
      <c r="B168" s="219"/>
    </row>
    <row r="169" customHeight="1" spans="1:2">
      <c r="A169" s="219"/>
      <c r="B169" s="219"/>
    </row>
    <row r="170" customHeight="1" spans="1:2">
      <c r="A170" s="219"/>
      <c r="B170" s="219"/>
    </row>
    <row r="171" customHeight="1" spans="1:2">
      <c r="A171" s="219"/>
      <c r="B171" s="219"/>
    </row>
    <row r="172" customHeight="1" spans="1:2">
      <c r="A172" s="219"/>
      <c r="B172" s="219"/>
    </row>
    <row r="173" customHeight="1" spans="1:2">
      <c r="A173" s="219"/>
      <c r="B173" s="219"/>
    </row>
    <row r="174" customHeight="1" spans="1:2">
      <c r="A174" s="219"/>
      <c r="B174" s="219"/>
    </row>
    <row r="175" customHeight="1" spans="1:2">
      <c r="A175" s="219"/>
      <c r="B175" s="219"/>
    </row>
    <row r="176" customHeight="1" spans="1:2">
      <c r="A176" s="219"/>
      <c r="B176" s="219"/>
    </row>
    <row r="177" customHeight="1" spans="1:2">
      <c r="A177" s="219"/>
      <c r="B177" s="219"/>
    </row>
    <row r="178" customHeight="1" spans="1:2">
      <c r="A178" s="219"/>
      <c r="B178" s="219"/>
    </row>
    <row r="179" customHeight="1" spans="1:2">
      <c r="A179" s="219"/>
      <c r="B179" s="219"/>
    </row>
    <row r="180" customHeight="1" spans="1:2">
      <c r="A180" s="219"/>
      <c r="B180" s="219"/>
    </row>
    <row r="181" customHeight="1" spans="1:2">
      <c r="A181" s="219"/>
      <c r="B181" s="219"/>
    </row>
    <row r="182" customHeight="1" spans="1:2">
      <c r="A182" s="219"/>
      <c r="B182" s="219"/>
    </row>
    <row r="183" customHeight="1" spans="1:2">
      <c r="A183" s="219"/>
      <c r="B183" s="219"/>
    </row>
    <row r="184" customHeight="1" spans="1:2">
      <c r="A184" s="219"/>
      <c r="B184" s="219"/>
    </row>
    <row r="185" customHeight="1" spans="1:2">
      <c r="A185" s="219"/>
      <c r="B185" s="219"/>
    </row>
    <row r="186" customHeight="1" spans="1:2">
      <c r="A186" s="219"/>
      <c r="B186" s="219"/>
    </row>
    <row r="187" customHeight="1" spans="1:2">
      <c r="A187" s="219"/>
      <c r="B187" s="219"/>
    </row>
    <row r="188" customHeight="1" spans="1:2">
      <c r="A188" s="219"/>
      <c r="B188" s="219"/>
    </row>
    <row r="189" customHeight="1" spans="1:2">
      <c r="A189" s="219"/>
      <c r="B189" s="219"/>
    </row>
    <row r="190" customHeight="1" spans="1:2">
      <c r="A190" s="219"/>
      <c r="B190" s="219"/>
    </row>
    <row r="191" customHeight="1" spans="1:2">
      <c r="A191" s="219"/>
      <c r="B191" s="219"/>
    </row>
    <row r="192" customHeight="1" spans="1:2">
      <c r="A192" s="219"/>
      <c r="B192" s="219"/>
    </row>
    <row r="193" customHeight="1" spans="1:2">
      <c r="A193" s="219"/>
      <c r="B193" s="219"/>
    </row>
    <row r="194" customHeight="1" spans="1:2">
      <c r="A194" s="219"/>
      <c r="B194" s="219"/>
    </row>
  </sheetData>
  <mergeCells count="1">
    <mergeCell ref="A1:E1"/>
  </mergeCells>
  <conditionalFormatting sqref="A120:A194">
    <cfRule type="duplicateValues" dxfId="2" priority="2"/>
  </conditionalFormatting>
  <conditionalFormatting sqref="A195:B65536 C120:E65537 F2:IK65537">
    <cfRule type="cellIs" dxfId="4" priority="3" operator="equal">
      <formula>"无经济服务"</formula>
    </cfRule>
  </conditionalFormatting>
  <conditionalFormatting sqref="A2:E119">
    <cfRule type="cellIs" dxfId="4" priority="1" operator="equal">
      <formula>"无经济服务"</formula>
    </cfRule>
  </conditionalFormatting>
  <hyperlinks>
    <hyperlink ref="F1" location="目录!A1" display="目录"/>
    <hyperlink ref="F2" location="'F9-大陆联邦特货价'!A1" display="F9"/>
  </hyperlinks>
  <pageMargins left="0.75" right="0.75" top="1" bottom="1" header="0.5" footer="0.5"/>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P71"/>
  <sheetViews>
    <sheetView zoomScale="70" zoomScaleNormal="70" workbookViewId="0">
      <selection activeCell="O14" sqref="O14"/>
    </sheetView>
  </sheetViews>
  <sheetFormatPr defaultColWidth="10" defaultRowHeight="14.25"/>
  <cols>
    <col min="1" max="1" width="7.725" style="20" customWidth="1"/>
    <col min="2" max="7" width="7.375" style="20" customWidth="1"/>
    <col min="8" max="8" width="8.74166666666667" style="20" customWidth="1"/>
    <col min="9" max="32" width="7.375" style="20" customWidth="1"/>
    <col min="33" max="33" width="8.85" style="20" customWidth="1"/>
    <col min="34" max="34" width="8.75" style="20" customWidth="1"/>
    <col min="35" max="40" width="7.375" style="20" customWidth="1"/>
    <col min="41" max="41" width="8.39166666666667" style="20" customWidth="1"/>
    <col min="42" max="16384" width="10" style="20"/>
  </cols>
  <sheetData>
    <row r="1" s="20" customFormat="1" ht="38.25" spans="1:42">
      <c r="A1" s="198" t="s">
        <v>2261</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209" t="s">
        <v>60</v>
      </c>
    </row>
    <row r="2" s="20" customFormat="1" ht="32.25" spans="1:42">
      <c r="A2" s="199" t="s">
        <v>2262</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209"/>
    </row>
    <row r="3" s="20" customFormat="1" ht="32.25" spans="1:42">
      <c r="A3" s="200" t="s">
        <v>2263</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10"/>
      <c r="AP3" s="209"/>
    </row>
    <row r="4" s="20" customFormat="1" ht="32.25" spans="1:42">
      <c r="A4" s="202" t="s">
        <v>2264</v>
      </c>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11"/>
      <c r="AP4" s="209"/>
    </row>
    <row r="5" s="20" customFormat="1" ht="32.25" spans="1:42">
      <c r="A5" s="200" t="s">
        <v>2265</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10"/>
      <c r="AP5" s="209"/>
    </row>
    <row r="6" s="20" customFormat="1" ht="17.25" spans="1:41">
      <c r="A6" s="113" t="s">
        <v>1971</v>
      </c>
      <c r="B6" s="102" t="s">
        <v>2266</v>
      </c>
      <c r="C6" s="102"/>
      <c r="D6" s="102"/>
      <c r="E6" s="102" t="s">
        <v>2267</v>
      </c>
      <c r="F6" s="102"/>
      <c r="G6" s="204" t="s">
        <v>2268</v>
      </c>
      <c r="H6" s="205"/>
      <c r="I6" s="208" t="s">
        <v>2269</v>
      </c>
      <c r="J6" s="208"/>
      <c r="K6" s="208"/>
      <c r="L6" s="102" t="s">
        <v>1358</v>
      </c>
      <c r="M6" s="102"/>
      <c r="N6" s="102"/>
      <c r="O6" s="102"/>
      <c r="P6" s="102"/>
      <c r="Q6" s="102"/>
      <c r="R6" s="102"/>
      <c r="S6" s="102"/>
      <c r="T6" s="102"/>
      <c r="U6" s="102"/>
      <c r="V6" s="102"/>
      <c r="W6" s="102"/>
      <c r="X6" s="102"/>
      <c r="Y6" s="102"/>
      <c r="Z6" s="102"/>
      <c r="AA6" s="102"/>
      <c r="AB6" s="102"/>
      <c r="AC6" s="102"/>
      <c r="AD6" s="102"/>
      <c r="AE6" s="102"/>
      <c r="AF6" s="102"/>
      <c r="AG6" s="102" t="s">
        <v>2270</v>
      </c>
      <c r="AH6" s="102"/>
      <c r="AI6" s="102"/>
      <c r="AJ6" s="102"/>
      <c r="AK6" s="102"/>
      <c r="AL6" s="102"/>
      <c r="AM6" s="102"/>
      <c r="AN6" s="102"/>
      <c r="AO6" s="102"/>
    </row>
    <row r="7" s="20" customFormat="1" ht="33" customHeight="1" spans="1:41">
      <c r="A7" s="113"/>
      <c r="B7" s="102" t="s">
        <v>595</v>
      </c>
      <c r="C7" s="102" t="s">
        <v>598</v>
      </c>
      <c r="D7" s="102" t="s">
        <v>599</v>
      </c>
      <c r="E7" s="102" t="s">
        <v>442</v>
      </c>
      <c r="F7" s="102" t="s">
        <v>559</v>
      </c>
      <c r="G7" s="102" t="s">
        <v>593</v>
      </c>
      <c r="H7" s="102" t="s">
        <v>592</v>
      </c>
      <c r="I7" s="102" t="s">
        <v>488</v>
      </c>
      <c r="J7" s="102" t="s">
        <v>2271</v>
      </c>
      <c r="K7" s="102" t="s">
        <v>999</v>
      </c>
      <c r="L7" s="102" t="s">
        <v>459</v>
      </c>
      <c r="M7" s="102" t="s">
        <v>610</v>
      </c>
      <c r="N7" s="102" t="s">
        <v>1799</v>
      </c>
      <c r="O7" s="102" t="s">
        <v>632</v>
      </c>
      <c r="P7" s="102" t="s">
        <v>637</v>
      </c>
      <c r="Q7" s="102" t="s">
        <v>605</v>
      </c>
      <c r="R7" s="102" t="s">
        <v>607</v>
      </c>
      <c r="S7" s="102" t="s">
        <v>609</v>
      </c>
      <c r="T7" s="102" t="s">
        <v>612</v>
      </c>
      <c r="U7" s="102" t="s">
        <v>633</v>
      </c>
      <c r="V7" s="102" t="s">
        <v>634</v>
      </c>
      <c r="W7" s="113" t="s">
        <v>567</v>
      </c>
      <c r="X7" s="102" t="s">
        <v>620</v>
      </c>
      <c r="Y7" s="102" t="s">
        <v>614</v>
      </c>
      <c r="Z7" s="102" t="s">
        <v>624</v>
      </c>
      <c r="AA7" s="102" t="s">
        <v>608</v>
      </c>
      <c r="AB7" s="102" t="s">
        <v>631</v>
      </c>
      <c r="AC7" s="102" t="s">
        <v>626</v>
      </c>
      <c r="AD7" s="102" t="s">
        <v>627</v>
      </c>
      <c r="AE7" s="113" t="s">
        <v>566</v>
      </c>
      <c r="AF7" s="102" t="s">
        <v>546</v>
      </c>
      <c r="AG7" s="102" t="s">
        <v>588</v>
      </c>
      <c r="AH7" s="102" t="s">
        <v>577</v>
      </c>
      <c r="AI7" s="102" t="s">
        <v>583</v>
      </c>
      <c r="AJ7" s="102" t="s">
        <v>587</v>
      </c>
      <c r="AK7" s="102" t="s">
        <v>578</v>
      </c>
      <c r="AL7" s="102" t="s">
        <v>310</v>
      </c>
      <c r="AM7" s="102" t="s">
        <v>643</v>
      </c>
      <c r="AN7" s="102" t="s">
        <v>636</v>
      </c>
      <c r="AO7" s="102" t="s">
        <v>565</v>
      </c>
    </row>
    <row r="8" s="196" customFormat="1" ht="20" customHeight="1" spans="1:41">
      <c r="A8" s="113">
        <v>0.5</v>
      </c>
      <c r="B8" s="206">
        <v>263.472222222222</v>
      </c>
      <c r="C8" s="206">
        <v>269.831111111112</v>
      </c>
      <c r="D8" s="206">
        <v>303.972222222222</v>
      </c>
      <c r="E8" s="206">
        <v>287.405555555556</v>
      </c>
      <c r="F8" s="206">
        <v>289.67</v>
      </c>
      <c r="G8" s="206">
        <v>247.522222222222</v>
      </c>
      <c r="H8" s="206">
        <v>251.102222222222</v>
      </c>
      <c r="I8" s="206">
        <v>285.83</v>
      </c>
      <c r="J8" s="206">
        <v>285.83</v>
      </c>
      <c r="K8" s="206">
        <v>278.61</v>
      </c>
      <c r="L8" s="207"/>
      <c r="M8" s="207">
        <v>258.416666666667</v>
      </c>
      <c r="N8" s="207">
        <v>276.666666666667</v>
      </c>
      <c r="O8" s="207">
        <v>269.666666666667</v>
      </c>
      <c r="P8" s="207">
        <v>290.416666666667</v>
      </c>
      <c r="Q8" s="206">
        <v>285.56</v>
      </c>
      <c r="R8" s="206">
        <v>286.11</v>
      </c>
      <c r="S8" s="206">
        <v>279.72</v>
      </c>
      <c r="T8" s="206">
        <v>288.89</v>
      </c>
      <c r="U8" s="206">
        <v>283.33</v>
      </c>
      <c r="V8" s="206">
        <v>275.34</v>
      </c>
      <c r="W8" s="206">
        <v>294.44</v>
      </c>
      <c r="X8" s="206">
        <v>286.67</v>
      </c>
      <c r="Y8" s="206">
        <v>279.72</v>
      </c>
      <c r="Z8" s="206">
        <v>289.44</v>
      </c>
      <c r="AA8" s="206">
        <v>274.44</v>
      </c>
      <c r="AB8" s="206">
        <v>285.83</v>
      </c>
      <c r="AC8" s="206">
        <v>289.17</v>
      </c>
      <c r="AD8" s="206">
        <v>281.11</v>
      </c>
      <c r="AE8" s="206">
        <v>288.33</v>
      </c>
      <c r="AF8" s="206"/>
      <c r="AG8" s="207">
        <v>224.75</v>
      </c>
      <c r="AH8" s="207">
        <v>216.166666666667</v>
      </c>
      <c r="AI8" s="207">
        <v>221.611111111111</v>
      </c>
      <c r="AJ8" s="207">
        <v>209.361111111111</v>
      </c>
      <c r="AK8" s="207">
        <v>220.222222222222</v>
      </c>
      <c r="AL8" s="207">
        <v>238.833333333333</v>
      </c>
      <c r="AM8" s="207" t="s">
        <v>13</v>
      </c>
      <c r="AN8" s="207">
        <v>240.28</v>
      </c>
      <c r="AO8" s="207">
        <v>237.78</v>
      </c>
    </row>
    <row r="9" s="196" customFormat="1" ht="20" customHeight="1" spans="1:41">
      <c r="A9" s="113">
        <v>1</v>
      </c>
      <c r="B9" s="206">
        <v>318.747777777778</v>
      </c>
      <c r="C9" s="206">
        <v>309.414444444444</v>
      </c>
      <c r="D9" s="206">
        <v>370.217777777778</v>
      </c>
      <c r="E9" s="206">
        <v>340.562222222222</v>
      </c>
      <c r="F9" s="206">
        <v>341.07</v>
      </c>
      <c r="G9" s="206">
        <v>288.887777777778</v>
      </c>
      <c r="H9" s="206">
        <v>303.797777777778</v>
      </c>
      <c r="I9" s="206">
        <v>334.19</v>
      </c>
      <c r="J9" s="206">
        <v>334.19</v>
      </c>
      <c r="K9" s="206">
        <v>319.75</v>
      </c>
      <c r="L9" s="207"/>
      <c r="M9" s="207">
        <v>295.583333333333</v>
      </c>
      <c r="N9" s="207">
        <v>317.888888888889</v>
      </c>
      <c r="O9" s="207">
        <v>309.972222222222</v>
      </c>
      <c r="P9" s="207">
        <v>333.222222222222</v>
      </c>
      <c r="Q9" s="206">
        <v>333.64</v>
      </c>
      <c r="R9" s="206">
        <v>334.75</v>
      </c>
      <c r="S9" s="206">
        <v>321.97</v>
      </c>
      <c r="T9" s="206">
        <v>340.31</v>
      </c>
      <c r="U9" s="206">
        <v>329.19</v>
      </c>
      <c r="V9" s="206">
        <v>314.4</v>
      </c>
      <c r="W9" s="206">
        <v>351.42</v>
      </c>
      <c r="X9" s="206">
        <v>335.86</v>
      </c>
      <c r="Y9" s="206">
        <v>321.97</v>
      </c>
      <c r="Z9" s="206">
        <v>341.42</v>
      </c>
      <c r="AA9" s="206">
        <v>312.63</v>
      </c>
      <c r="AB9" s="206">
        <v>334.19</v>
      </c>
      <c r="AC9" s="206">
        <v>340.86</v>
      </c>
      <c r="AD9" s="206">
        <v>324.75</v>
      </c>
      <c r="AE9" s="206">
        <v>339.19</v>
      </c>
      <c r="AF9" s="206"/>
      <c r="AG9" s="207">
        <v>250.555555555556</v>
      </c>
      <c r="AH9" s="207">
        <v>243.527777777778</v>
      </c>
      <c r="AI9" s="207">
        <v>246.305555555556</v>
      </c>
      <c r="AJ9" s="207">
        <v>240.055555555556</v>
      </c>
      <c r="AK9" s="207">
        <v>245.555555555556</v>
      </c>
      <c r="AL9" s="207">
        <v>260.472222222222</v>
      </c>
      <c r="AM9" s="207" t="s">
        <v>13</v>
      </c>
      <c r="AN9" s="207">
        <v>279.58</v>
      </c>
      <c r="AO9" s="207">
        <v>274.58</v>
      </c>
    </row>
    <row r="10" s="196" customFormat="1" ht="20" customHeight="1" spans="1:41">
      <c r="A10" s="113">
        <v>1.5</v>
      </c>
      <c r="B10" s="206">
        <v>374.023333333334</v>
      </c>
      <c r="C10" s="206">
        <v>348.997777777778</v>
      </c>
      <c r="D10" s="206">
        <v>436.463333333334</v>
      </c>
      <c r="E10" s="206">
        <v>395.714444444444</v>
      </c>
      <c r="F10" s="206">
        <v>392.47</v>
      </c>
      <c r="G10" s="206">
        <v>330.263333333334</v>
      </c>
      <c r="H10" s="206">
        <v>356.483333333334</v>
      </c>
      <c r="I10" s="206">
        <v>382.56</v>
      </c>
      <c r="J10" s="206">
        <v>382.56</v>
      </c>
      <c r="K10" s="206">
        <v>360.89</v>
      </c>
      <c r="L10" s="207"/>
      <c r="M10" s="207">
        <v>332.75</v>
      </c>
      <c r="N10" s="207">
        <v>357.083333333333</v>
      </c>
      <c r="O10" s="207">
        <v>352.305555555556</v>
      </c>
      <c r="P10" s="207">
        <v>376.027777777778</v>
      </c>
      <c r="Q10" s="206">
        <v>381.72</v>
      </c>
      <c r="R10" s="206">
        <v>383.39</v>
      </c>
      <c r="S10" s="206">
        <v>364.22</v>
      </c>
      <c r="T10" s="206">
        <v>391.72</v>
      </c>
      <c r="U10" s="206">
        <v>375.06</v>
      </c>
      <c r="V10" s="206">
        <v>353.48</v>
      </c>
      <c r="W10" s="206">
        <v>408.39</v>
      </c>
      <c r="X10" s="206">
        <v>385.06</v>
      </c>
      <c r="Y10" s="206">
        <v>364.22</v>
      </c>
      <c r="Z10" s="206">
        <v>393.39</v>
      </c>
      <c r="AA10" s="206">
        <v>350.82</v>
      </c>
      <c r="AB10" s="206">
        <v>382.56</v>
      </c>
      <c r="AC10" s="206">
        <v>392.56</v>
      </c>
      <c r="AD10" s="206">
        <v>368.39</v>
      </c>
      <c r="AE10" s="206">
        <v>390.06</v>
      </c>
      <c r="AF10" s="206"/>
      <c r="AG10" s="207">
        <v>278.388888888889</v>
      </c>
      <c r="AH10" s="207">
        <v>270.888888888889</v>
      </c>
      <c r="AI10" s="207">
        <v>273.027777777778</v>
      </c>
      <c r="AJ10" s="207">
        <v>270.75</v>
      </c>
      <c r="AK10" s="207">
        <v>268.861111111111</v>
      </c>
      <c r="AL10" s="207">
        <v>286.166666666667</v>
      </c>
      <c r="AM10" s="207" t="s">
        <v>13</v>
      </c>
      <c r="AN10" s="207">
        <v>318.89</v>
      </c>
      <c r="AO10" s="207">
        <v>311.39</v>
      </c>
    </row>
    <row r="11" s="196" customFormat="1" ht="20" customHeight="1" spans="1:41">
      <c r="A11" s="113">
        <v>2</v>
      </c>
      <c r="B11" s="206">
        <v>429.298888888888</v>
      </c>
      <c r="C11" s="206">
        <v>390.586666666666</v>
      </c>
      <c r="D11" s="206">
        <v>502.708888888889</v>
      </c>
      <c r="E11" s="206">
        <v>448.871111111112</v>
      </c>
      <c r="F11" s="206">
        <v>443.88</v>
      </c>
      <c r="G11" s="206">
        <v>373.678888888889</v>
      </c>
      <c r="H11" s="206">
        <v>411.178888888889</v>
      </c>
      <c r="I11" s="206">
        <v>430.92</v>
      </c>
      <c r="J11" s="206">
        <v>430.92</v>
      </c>
      <c r="K11" s="206">
        <v>402.03</v>
      </c>
      <c r="L11" s="207"/>
      <c r="M11" s="207">
        <v>369.916666666667</v>
      </c>
      <c r="N11" s="207">
        <v>398.305555555556</v>
      </c>
      <c r="O11" s="207">
        <v>394.638888888889</v>
      </c>
      <c r="P11" s="207">
        <v>416.805555555556</v>
      </c>
      <c r="Q11" s="206">
        <v>429.81</v>
      </c>
      <c r="R11" s="206">
        <v>432.03</v>
      </c>
      <c r="S11" s="206">
        <v>406.47</v>
      </c>
      <c r="T11" s="206">
        <v>443.14</v>
      </c>
      <c r="U11" s="206">
        <v>420.92</v>
      </c>
      <c r="V11" s="206">
        <v>392.55</v>
      </c>
      <c r="W11" s="206">
        <v>465.36</v>
      </c>
      <c r="X11" s="206">
        <v>434.25</v>
      </c>
      <c r="Y11" s="206">
        <v>406.47</v>
      </c>
      <c r="Z11" s="206">
        <v>445.36</v>
      </c>
      <c r="AA11" s="206">
        <v>389</v>
      </c>
      <c r="AB11" s="206">
        <v>430.92</v>
      </c>
      <c r="AC11" s="206">
        <v>444.25</v>
      </c>
      <c r="AD11" s="206">
        <v>412.03</v>
      </c>
      <c r="AE11" s="206">
        <v>440.92</v>
      </c>
      <c r="AF11" s="206"/>
      <c r="AG11" s="207">
        <v>304.194444444444</v>
      </c>
      <c r="AH11" s="207">
        <v>298.25</v>
      </c>
      <c r="AI11" s="207">
        <v>297.722222222222</v>
      </c>
      <c r="AJ11" s="207">
        <v>301.444444444444</v>
      </c>
      <c r="AK11" s="207">
        <v>292.166666666667</v>
      </c>
      <c r="AL11" s="207">
        <v>317.944444444444</v>
      </c>
      <c r="AM11" s="207" t="s">
        <v>13</v>
      </c>
      <c r="AN11" s="207">
        <v>358.19</v>
      </c>
      <c r="AO11" s="207">
        <v>348.19</v>
      </c>
    </row>
    <row r="12" s="196" customFormat="1" ht="20" customHeight="1" spans="1:41">
      <c r="A12" s="113">
        <v>2.5</v>
      </c>
      <c r="B12" s="206">
        <v>484.574444444444</v>
      </c>
      <c r="C12" s="206">
        <v>430.17</v>
      </c>
      <c r="D12" s="206">
        <v>566.924444444444</v>
      </c>
      <c r="E12" s="206">
        <v>502.027777777778</v>
      </c>
      <c r="F12" s="206">
        <v>493.29</v>
      </c>
      <c r="G12" s="206">
        <v>412.994444444444</v>
      </c>
      <c r="H12" s="206">
        <v>460.364444444444</v>
      </c>
      <c r="I12" s="206">
        <v>479.28</v>
      </c>
      <c r="J12" s="206">
        <v>479.28</v>
      </c>
      <c r="K12" s="206">
        <v>443.17</v>
      </c>
      <c r="L12" s="207"/>
      <c r="M12" s="207">
        <v>407.083333333333</v>
      </c>
      <c r="N12" s="207">
        <v>435.472222222222</v>
      </c>
      <c r="O12" s="207">
        <v>434.944444444444</v>
      </c>
      <c r="P12" s="207">
        <v>457.583333333333</v>
      </c>
      <c r="Q12" s="206">
        <v>477.89</v>
      </c>
      <c r="R12" s="206">
        <v>480.67</v>
      </c>
      <c r="S12" s="206">
        <v>448.72</v>
      </c>
      <c r="T12" s="206">
        <v>494.56</v>
      </c>
      <c r="U12" s="206">
        <v>466.78</v>
      </c>
      <c r="V12" s="206">
        <v>431.61</v>
      </c>
      <c r="W12" s="206">
        <v>522.33</v>
      </c>
      <c r="X12" s="206">
        <v>483.44</v>
      </c>
      <c r="Y12" s="206">
        <v>448.72</v>
      </c>
      <c r="Z12" s="206">
        <v>497.33</v>
      </c>
      <c r="AA12" s="206">
        <v>427.19</v>
      </c>
      <c r="AB12" s="206">
        <v>479.28</v>
      </c>
      <c r="AC12" s="206">
        <v>495.94</v>
      </c>
      <c r="AD12" s="206">
        <v>455.67</v>
      </c>
      <c r="AE12" s="206">
        <v>491.78</v>
      </c>
      <c r="AF12" s="206"/>
      <c r="AG12" s="207">
        <v>330</v>
      </c>
      <c r="AH12" s="207">
        <v>323.583333333333</v>
      </c>
      <c r="AI12" s="207">
        <v>320.388888888889</v>
      </c>
      <c r="AJ12" s="207">
        <v>328.083333333333</v>
      </c>
      <c r="AK12" s="207">
        <v>315.472222222222</v>
      </c>
      <c r="AL12" s="207">
        <v>337.555555555556</v>
      </c>
      <c r="AM12" s="207" t="s">
        <v>13</v>
      </c>
      <c r="AN12" s="207">
        <v>395.47</v>
      </c>
      <c r="AO12" s="207">
        <v>382.97</v>
      </c>
    </row>
    <row r="13" s="196" customFormat="1" ht="20" customHeight="1" spans="1:41">
      <c r="A13" s="113">
        <v>3</v>
      </c>
      <c r="B13" s="206">
        <v>536.854444444444</v>
      </c>
      <c r="C13" s="206">
        <v>466.747777777778</v>
      </c>
      <c r="D13" s="206">
        <v>630.204444444444</v>
      </c>
      <c r="E13" s="206">
        <v>554.168888888888</v>
      </c>
      <c r="F13" s="206">
        <v>543.68</v>
      </c>
      <c r="G13" s="206">
        <v>451.384444444444</v>
      </c>
      <c r="H13" s="206">
        <v>506.604444444444</v>
      </c>
      <c r="I13" s="206">
        <v>526.61</v>
      </c>
      <c r="J13" s="206">
        <v>526.61</v>
      </c>
      <c r="K13" s="206">
        <v>483.28</v>
      </c>
      <c r="L13" s="207"/>
      <c r="M13" s="207">
        <v>442.222222222222</v>
      </c>
      <c r="N13" s="207">
        <v>472.638888888889</v>
      </c>
      <c r="O13" s="207">
        <v>475.25</v>
      </c>
      <c r="P13" s="207">
        <v>498.361111111111</v>
      </c>
      <c r="Q13" s="206">
        <v>524.94</v>
      </c>
      <c r="R13" s="206">
        <v>528.28</v>
      </c>
      <c r="S13" s="206">
        <v>489.94</v>
      </c>
      <c r="T13" s="206">
        <v>544.94</v>
      </c>
      <c r="U13" s="206">
        <v>511.61</v>
      </c>
      <c r="V13" s="206">
        <v>469.68</v>
      </c>
      <c r="W13" s="206">
        <v>578.28</v>
      </c>
      <c r="X13" s="206">
        <v>531.61</v>
      </c>
      <c r="Y13" s="206">
        <v>489.94</v>
      </c>
      <c r="Z13" s="206">
        <v>548.28</v>
      </c>
      <c r="AA13" s="206">
        <v>464.37</v>
      </c>
      <c r="AB13" s="206">
        <v>526.61</v>
      </c>
      <c r="AC13" s="206">
        <v>546.61</v>
      </c>
      <c r="AD13" s="206">
        <v>498.28</v>
      </c>
      <c r="AE13" s="206">
        <v>541.61</v>
      </c>
      <c r="AF13" s="206"/>
      <c r="AG13" s="207">
        <v>357.833333333333</v>
      </c>
      <c r="AH13" s="207">
        <v>348.916666666667</v>
      </c>
      <c r="AI13" s="207">
        <v>345.083333333333</v>
      </c>
      <c r="AJ13" s="207">
        <v>356.75</v>
      </c>
      <c r="AK13" s="207">
        <v>338.777777777778</v>
      </c>
      <c r="AL13" s="207">
        <v>359.194444444444</v>
      </c>
      <c r="AM13" s="207" t="s">
        <v>13</v>
      </c>
      <c r="AN13" s="207">
        <v>435.78</v>
      </c>
      <c r="AO13" s="207">
        <v>420.78</v>
      </c>
    </row>
    <row r="14" s="196" customFormat="1" ht="20" customHeight="1" spans="1:41">
      <c r="A14" s="113">
        <v>3.5</v>
      </c>
      <c r="B14" s="206">
        <v>591.13</v>
      </c>
      <c r="C14" s="206">
        <v>505.331111111112</v>
      </c>
      <c r="D14" s="206">
        <v>701.54</v>
      </c>
      <c r="E14" s="206">
        <v>608.325555555556</v>
      </c>
      <c r="F14" s="206">
        <v>602.11</v>
      </c>
      <c r="G14" s="206">
        <v>491.75</v>
      </c>
      <c r="H14" s="206">
        <v>554.78</v>
      </c>
      <c r="I14" s="206">
        <v>575.97</v>
      </c>
      <c r="J14" s="206">
        <v>575.97</v>
      </c>
      <c r="K14" s="206">
        <v>525.42</v>
      </c>
      <c r="L14" s="207"/>
      <c r="M14" s="207">
        <v>479.388888888889</v>
      </c>
      <c r="N14" s="207">
        <v>509.805555555556</v>
      </c>
      <c r="O14" s="207">
        <v>515.555555555556</v>
      </c>
      <c r="P14" s="207">
        <v>539.138888888889</v>
      </c>
      <c r="Q14" s="206">
        <v>574.03</v>
      </c>
      <c r="R14" s="206">
        <v>577.92</v>
      </c>
      <c r="S14" s="206">
        <v>533.19</v>
      </c>
      <c r="T14" s="206">
        <v>597.36</v>
      </c>
      <c r="U14" s="206">
        <v>558.47</v>
      </c>
      <c r="V14" s="206">
        <v>509.76</v>
      </c>
      <c r="W14" s="206">
        <v>636.25</v>
      </c>
      <c r="X14" s="206">
        <v>581.81</v>
      </c>
      <c r="Y14" s="206">
        <v>533.19</v>
      </c>
      <c r="Z14" s="206">
        <v>601.25</v>
      </c>
      <c r="AA14" s="206">
        <v>503.56</v>
      </c>
      <c r="AB14" s="206">
        <v>575.97</v>
      </c>
      <c r="AC14" s="206">
        <v>599.31</v>
      </c>
      <c r="AD14" s="206">
        <v>542.92</v>
      </c>
      <c r="AE14" s="206">
        <v>593.47</v>
      </c>
      <c r="AF14" s="206"/>
      <c r="AG14" s="207">
        <v>383.638888888889</v>
      </c>
      <c r="AH14" s="207">
        <v>374.25</v>
      </c>
      <c r="AI14" s="207">
        <v>367.75</v>
      </c>
      <c r="AJ14" s="207">
        <v>383.388888888889</v>
      </c>
      <c r="AK14" s="207">
        <v>362.083333333333</v>
      </c>
      <c r="AL14" s="207">
        <v>378.805555555556</v>
      </c>
      <c r="AM14" s="207" t="s">
        <v>13</v>
      </c>
      <c r="AN14" s="207">
        <v>474.06</v>
      </c>
      <c r="AO14" s="207">
        <v>456.56</v>
      </c>
    </row>
    <row r="15" s="196" customFormat="1" ht="20" customHeight="1" spans="1:41">
      <c r="A15" s="113">
        <v>4</v>
      </c>
      <c r="B15" s="206">
        <v>643.4</v>
      </c>
      <c r="C15" s="206">
        <v>543.914444444444</v>
      </c>
      <c r="D15" s="206">
        <v>772.91</v>
      </c>
      <c r="E15" s="206">
        <v>662.472222222222</v>
      </c>
      <c r="F15" s="206">
        <v>660.52</v>
      </c>
      <c r="G15" s="206">
        <v>530.11</v>
      </c>
      <c r="H15" s="206">
        <v>601</v>
      </c>
      <c r="I15" s="206">
        <v>625.33</v>
      </c>
      <c r="J15" s="206">
        <v>625.33</v>
      </c>
      <c r="K15" s="206">
        <v>567.56</v>
      </c>
      <c r="L15" s="207"/>
      <c r="M15" s="207">
        <v>516.555555555556</v>
      </c>
      <c r="N15" s="207">
        <v>549</v>
      </c>
      <c r="O15" s="207">
        <v>555.861111111111</v>
      </c>
      <c r="P15" s="207">
        <v>579.916666666667</v>
      </c>
      <c r="Q15" s="206">
        <v>623.11</v>
      </c>
      <c r="R15" s="206">
        <v>627.56</v>
      </c>
      <c r="S15" s="206">
        <v>576.44</v>
      </c>
      <c r="T15" s="206">
        <v>649.78</v>
      </c>
      <c r="U15" s="206">
        <v>605.33</v>
      </c>
      <c r="V15" s="206">
        <v>549.83</v>
      </c>
      <c r="W15" s="206">
        <v>694.22</v>
      </c>
      <c r="X15" s="206">
        <v>632</v>
      </c>
      <c r="Y15" s="206">
        <v>576.44</v>
      </c>
      <c r="Z15" s="206">
        <v>654.22</v>
      </c>
      <c r="AA15" s="206">
        <v>542.74</v>
      </c>
      <c r="AB15" s="206">
        <v>625.33</v>
      </c>
      <c r="AC15" s="206">
        <v>652</v>
      </c>
      <c r="AD15" s="206">
        <v>587.56</v>
      </c>
      <c r="AE15" s="206">
        <v>645.33</v>
      </c>
      <c r="AF15" s="206"/>
      <c r="AG15" s="207">
        <v>409.444444444444</v>
      </c>
      <c r="AH15" s="207">
        <v>399.583333333333</v>
      </c>
      <c r="AI15" s="207">
        <v>392.444444444444</v>
      </c>
      <c r="AJ15" s="207">
        <v>412.055555555556</v>
      </c>
      <c r="AK15" s="207">
        <v>385.388888888889</v>
      </c>
      <c r="AL15" s="207">
        <v>400.444444444444</v>
      </c>
      <c r="AM15" s="207" t="s">
        <v>13</v>
      </c>
      <c r="AN15" s="207">
        <v>514.36</v>
      </c>
      <c r="AO15" s="207">
        <v>494.36</v>
      </c>
    </row>
    <row r="16" s="196" customFormat="1" ht="20" customHeight="1" spans="1:41">
      <c r="A16" s="113">
        <v>4.5</v>
      </c>
      <c r="B16" s="206">
        <v>697.675555555556</v>
      </c>
      <c r="C16" s="206">
        <v>580.492222222222</v>
      </c>
      <c r="D16" s="206">
        <v>846.265555555556</v>
      </c>
      <c r="E16" s="206">
        <v>714.623333333334</v>
      </c>
      <c r="F16" s="206">
        <v>720.94</v>
      </c>
      <c r="G16" s="206">
        <v>570.485555555556</v>
      </c>
      <c r="H16" s="206">
        <v>649.175555555556</v>
      </c>
      <c r="I16" s="206">
        <v>672.67</v>
      </c>
      <c r="J16" s="206">
        <v>672.67</v>
      </c>
      <c r="K16" s="206">
        <v>607.67</v>
      </c>
      <c r="L16" s="207"/>
      <c r="M16" s="207">
        <v>551.694444444444</v>
      </c>
      <c r="N16" s="207">
        <v>586.166666666667</v>
      </c>
      <c r="O16" s="207">
        <v>598.194444444444</v>
      </c>
      <c r="P16" s="207">
        <v>620.694444444444</v>
      </c>
      <c r="Q16" s="206">
        <v>670.17</v>
      </c>
      <c r="R16" s="206">
        <v>675.17</v>
      </c>
      <c r="S16" s="206">
        <v>617.67</v>
      </c>
      <c r="T16" s="206">
        <v>700.17</v>
      </c>
      <c r="U16" s="206">
        <v>650.17</v>
      </c>
      <c r="V16" s="206">
        <v>587.9</v>
      </c>
      <c r="W16" s="206">
        <v>750.17</v>
      </c>
      <c r="X16" s="206">
        <v>680.17</v>
      </c>
      <c r="Y16" s="206">
        <v>617.67</v>
      </c>
      <c r="Z16" s="206">
        <v>705.17</v>
      </c>
      <c r="AA16" s="206">
        <v>579.92</v>
      </c>
      <c r="AB16" s="206">
        <v>672.67</v>
      </c>
      <c r="AC16" s="206">
        <v>702.67</v>
      </c>
      <c r="AD16" s="206">
        <v>630.17</v>
      </c>
      <c r="AE16" s="206">
        <v>695.17</v>
      </c>
      <c r="AF16" s="206"/>
      <c r="AG16" s="207">
        <v>435.25</v>
      </c>
      <c r="AH16" s="207">
        <v>424.916666666667</v>
      </c>
      <c r="AI16" s="207">
        <v>415.111111111111</v>
      </c>
      <c r="AJ16" s="207">
        <v>440.722222222222</v>
      </c>
      <c r="AK16" s="207">
        <v>406.666666666667</v>
      </c>
      <c r="AL16" s="207">
        <v>420.055555555556</v>
      </c>
      <c r="AM16" s="207" t="s">
        <v>13</v>
      </c>
      <c r="AN16" s="207">
        <v>552.64</v>
      </c>
      <c r="AO16" s="207">
        <v>530.14</v>
      </c>
    </row>
    <row r="17" s="196" customFormat="1" ht="20" customHeight="1" spans="1:41">
      <c r="A17" s="113">
        <v>5</v>
      </c>
      <c r="B17" s="206">
        <v>749.945555555556</v>
      </c>
      <c r="C17" s="206">
        <v>619.075555555556</v>
      </c>
      <c r="D17" s="206">
        <v>917.645555555556</v>
      </c>
      <c r="E17" s="206">
        <v>776.792222222222</v>
      </c>
      <c r="F17" s="206">
        <v>779.37</v>
      </c>
      <c r="G17" s="206">
        <v>608.845555555556</v>
      </c>
      <c r="H17" s="206">
        <v>695.395555555556</v>
      </c>
      <c r="I17" s="206">
        <v>722.03</v>
      </c>
      <c r="J17" s="206">
        <v>722.03</v>
      </c>
      <c r="K17" s="206">
        <v>649.81</v>
      </c>
      <c r="L17" s="207"/>
      <c r="M17" s="207">
        <v>588.861111111111</v>
      </c>
      <c r="N17" s="207">
        <v>623.333333333333</v>
      </c>
      <c r="O17" s="207">
        <v>640.527777777778</v>
      </c>
      <c r="P17" s="207">
        <v>661.472222222222</v>
      </c>
      <c r="Q17" s="206">
        <v>719.25</v>
      </c>
      <c r="R17" s="206">
        <v>724.81</v>
      </c>
      <c r="S17" s="206">
        <v>660.92</v>
      </c>
      <c r="T17" s="206">
        <v>752.58</v>
      </c>
      <c r="U17" s="206">
        <v>697.03</v>
      </c>
      <c r="V17" s="206">
        <v>627.96</v>
      </c>
      <c r="W17" s="206">
        <v>808.14</v>
      </c>
      <c r="X17" s="206">
        <v>730.36</v>
      </c>
      <c r="Y17" s="206">
        <v>660.92</v>
      </c>
      <c r="Z17" s="206">
        <v>758.14</v>
      </c>
      <c r="AA17" s="206">
        <v>619.11</v>
      </c>
      <c r="AB17" s="206">
        <v>722.03</v>
      </c>
      <c r="AC17" s="206">
        <v>755.36</v>
      </c>
      <c r="AD17" s="206">
        <v>674.81</v>
      </c>
      <c r="AE17" s="206">
        <v>747.03</v>
      </c>
      <c r="AF17" s="206"/>
      <c r="AG17" s="207">
        <v>461.055555555556</v>
      </c>
      <c r="AH17" s="207">
        <v>450.25</v>
      </c>
      <c r="AI17" s="207">
        <v>439.805555555556</v>
      </c>
      <c r="AJ17" s="207">
        <v>467.361111111111</v>
      </c>
      <c r="AK17" s="207">
        <v>429.972222222222</v>
      </c>
      <c r="AL17" s="207">
        <v>439.666666666667</v>
      </c>
      <c r="AM17" s="207" t="s">
        <v>13</v>
      </c>
      <c r="AN17" s="207">
        <v>592.94</v>
      </c>
      <c r="AO17" s="207">
        <v>567.94</v>
      </c>
    </row>
    <row r="18" s="196" customFormat="1" ht="20" customHeight="1" spans="1:41">
      <c r="A18" s="113">
        <v>5.5</v>
      </c>
      <c r="B18" s="206">
        <v>804.231111111112</v>
      </c>
      <c r="C18" s="206">
        <v>657.658888888888</v>
      </c>
      <c r="D18" s="206">
        <v>988.991111111112</v>
      </c>
      <c r="E18" s="206">
        <v>838.971111111112</v>
      </c>
      <c r="F18" s="206">
        <v>837.79</v>
      </c>
      <c r="G18" s="206">
        <v>649.231111111112</v>
      </c>
      <c r="H18" s="206">
        <v>743.591111111112</v>
      </c>
      <c r="I18" s="206">
        <v>769.36</v>
      </c>
      <c r="J18" s="206">
        <v>769.36</v>
      </c>
      <c r="K18" s="206">
        <v>689.92</v>
      </c>
      <c r="L18" s="207"/>
      <c r="M18" s="207">
        <v>624</v>
      </c>
      <c r="N18" s="207">
        <v>660.5</v>
      </c>
      <c r="O18" s="207">
        <v>682.861111111111</v>
      </c>
      <c r="P18" s="207">
        <v>700.222222222222</v>
      </c>
      <c r="Q18" s="206">
        <v>766.31</v>
      </c>
      <c r="R18" s="206">
        <v>772.42</v>
      </c>
      <c r="S18" s="206">
        <v>702.14</v>
      </c>
      <c r="T18" s="206">
        <v>802.97</v>
      </c>
      <c r="U18" s="206">
        <v>741.86</v>
      </c>
      <c r="V18" s="206">
        <v>666.04</v>
      </c>
      <c r="W18" s="206">
        <v>864.08</v>
      </c>
      <c r="X18" s="206">
        <v>778.53</v>
      </c>
      <c r="Y18" s="206">
        <v>702.14</v>
      </c>
      <c r="Z18" s="206">
        <v>809.08</v>
      </c>
      <c r="AA18" s="206">
        <v>656.29</v>
      </c>
      <c r="AB18" s="206">
        <v>769.36</v>
      </c>
      <c r="AC18" s="206">
        <v>806.03</v>
      </c>
      <c r="AD18" s="206">
        <v>717.42</v>
      </c>
      <c r="AE18" s="206">
        <v>796.86</v>
      </c>
      <c r="AF18" s="206"/>
      <c r="AG18" s="207">
        <v>486.861111111111</v>
      </c>
      <c r="AH18" s="207">
        <v>475.583333333333</v>
      </c>
      <c r="AI18" s="207">
        <v>462.472222222222</v>
      </c>
      <c r="AJ18" s="207">
        <v>496.027777777778</v>
      </c>
      <c r="AK18" s="207">
        <v>453.277777777778</v>
      </c>
      <c r="AL18" s="207">
        <v>461.305555555556</v>
      </c>
      <c r="AM18" s="207" t="s">
        <v>13</v>
      </c>
      <c r="AN18" s="207">
        <v>631.22</v>
      </c>
      <c r="AO18" s="207">
        <v>603.72</v>
      </c>
    </row>
    <row r="19" s="196" customFormat="1" ht="20" customHeight="1" spans="1:41">
      <c r="A19" s="113">
        <v>6</v>
      </c>
      <c r="B19" s="206">
        <v>858.506666666666</v>
      </c>
      <c r="C19" s="206">
        <v>694.236666666666</v>
      </c>
      <c r="D19" s="206">
        <v>1060.31666666667</v>
      </c>
      <c r="E19" s="206">
        <v>901.14</v>
      </c>
      <c r="F19" s="206">
        <v>896.22</v>
      </c>
      <c r="G19" s="206">
        <v>687.556666666667</v>
      </c>
      <c r="H19" s="206">
        <v>791.776666666666</v>
      </c>
      <c r="I19" s="206">
        <v>818.72</v>
      </c>
      <c r="J19" s="206">
        <v>818.72</v>
      </c>
      <c r="K19" s="206">
        <v>732.06</v>
      </c>
      <c r="L19" s="207"/>
      <c r="M19" s="207">
        <v>661.166666666667</v>
      </c>
      <c r="N19" s="207">
        <v>699.694444444444</v>
      </c>
      <c r="O19" s="207">
        <v>725.194444444444</v>
      </c>
      <c r="P19" s="207">
        <v>741</v>
      </c>
      <c r="Q19" s="206">
        <v>815.39</v>
      </c>
      <c r="R19" s="206">
        <v>822.06</v>
      </c>
      <c r="S19" s="206">
        <v>745.39</v>
      </c>
      <c r="T19" s="206">
        <v>855.39</v>
      </c>
      <c r="U19" s="206">
        <v>788.72</v>
      </c>
      <c r="V19" s="206">
        <v>706.1</v>
      </c>
      <c r="W19" s="206">
        <v>922.06</v>
      </c>
      <c r="X19" s="206">
        <v>828.72</v>
      </c>
      <c r="Y19" s="206">
        <v>745.39</v>
      </c>
      <c r="Z19" s="206">
        <v>862.06</v>
      </c>
      <c r="AA19" s="206">
        <v>695.47</v>
      </c>
      <c r="AB19" s="206">
        <v>818.72</v>
      </c>
      <c r="AC19" s="206">
        <v>858.72</v>
      </c>
      <c r="AD19" s="206">
        <v>762.06</v>
      </c>
      <c r="AE19" s="206">
        <v>848.72</v>
      </c>
      <c r="AF19" s="206"/>
      <c r="AG19" s="207">
        <v>512.666666666667</v>
      </c>
      <c r="AH19" s="207">
        <v>500.916666666667</v>
      </c>
      <c r="AI19" s="207">
        <v>487.166666666667</v>
      </c>
      <c r="AJ19" s="207">
        <v>524.694444444444</v>
      </c>
      <c r="AK19" s="207">
        <v>476.583333333333</v>
      </c>
      <c r="AL19" s="207">
        <v>480.916666666667</v>
      </c>
      <c r="AM19" s="207" t="s">
        <v>13</v>
      </c>
      <c r="AN19" s="207">
        <v>669.5</v>
      </c>
      <c r="AO19" s="207">
        <v>639.5</v>
      </c>
    </row>
    <row r="20" s="196" customFormat="1" ht="20" customHeight="1" spans="1:41">
      <c r="A20" s="113">
        <v>6.5</v>
      </c>
      <c r="B20" s="206">
        <v>910.776666666666</v>
      </c>
      <c r="C20" s="206">
        <v>734.825555555556</v>
      </c>
      <c r="D20" s="206">
        <v>1131.69666666667</v>
      </c>
      <c r="E20" s="206">
        <v>963.308888888888</v>
      </c>
      <c r="F20" s="206">
        <v>954.63</v>
      </c>
      <c r="G20" s="206">
        <v>727.966666666666</v>
      </c>
      <c r="H20" s="206">
        <v>837.996666666666</v>
      </c>
      <c r="I20" s="206">
        <v>872.14</v>
      </c>
      <c r="J20" s="206">
        <v>872.14</v>
      </c>
      <c r="K20" s="206">
        <v>778.25</v>
      </c>
      <c r="L20" s="207"/>
      <c r="M20" s="207">
        <v>696.305555555556</v>
      </c>
      <c r="N20" s="207">
        <v>736.861111111111</v>
      </c>
      <c r="O20" s="207">
        <v>767.527777777778</v>
      </c>
      <c r="P20" s="207">
        <v>785.833333333333</v>
      </c>
      <c r="Q20" s="206">
        <v>868.53</v>
      </c>
      <c r="R20" s="206">
        <v>875.75</v>
      </c>
      <c r="S20" s="206">
        <v>792.69</v>
      </c>
      <c r="T20" s="206">
        <v>911.86</v>
      </c>
      <c r="U20" s="206">
        <v>839.64</v>
      </c>
      <c r="V20" s="206">
        <v>750.18</v>
      </c>
      <c r="W20" s="206">
        <v>984.08</v>
      </c>
      <c r="X20" s="206">
        <v>882.97</v>
      </c>
      <c r="Y20" s="206">
        <v>792.69</v>
      </c>
      <c r="Z20" s="206">
        <v>919.08</v>
      </c>
      <c r="AA20" s="206">
        <v>738.66</v>
      </c>
      <c r="AB20" s="206">
        <v>872.14</v>
      </c>
      <c r="AC20" s="206">
        <v>915.47</v>
      </c>
      <c r="AD20" s="206">
        <v>810.75</v>
      </c>
      <c r="AE20" s="206">
        <v>904.64</v>
      </c>
      <c r="AF20" s="206"/>
      <c r="AG20" s="207">
        <v>538.472222222222</v>
      </c>
      <c r="AH20" s="207">
        <v>526.25</v>
      </c>
      <c r="AI20" s="207">
        <v>509.833333333333</v>
      </c>
      <c r="AJ20" s="207">
        <v>551.333333333333</v>
      </c>
      <c r="AK20" s="207">
        <v>499.888888888889</v>
      </c>
      <c r="AL20" s="207">
        <v>502.555555555556</v>
      </c>
      <c r="AM20" s="207" t="s">
        <v>13</v>
      </c>
      <c r="AN20" s="207">
        <v>709.81</v>
      </c>
      <c r="AO20" s="207">
        <v>677.31</v>
      </c>
    </row>
    <row r="21" s="196" customFormat="1" ht="20" customHeight="1" spans="1:41">
      <c r="A21" s="113">
        <v>7</v>
      </c>
      <c r="B21" s="206">
        <v>965.052222222222</v>
      </c>
      <c r="C21" s="206">
        <v>773.408888888888</v>
      </c>
      <c r="D21" s="206">
        <v>1205.05222222222</v>
      </c>
      <c r="E21" s="206">
        <v>1025.48777777778</v>
      </c>
      <c r="F21" s="206">
        <v>1015.05</v>
      </c>
      <c r="G21" s="206">
        <v>768.332222222222</v>
      </c>
      <c r="H21" s="206">
        <v>886.172222222222</v>
      </c>
      <c r="I21" s="206">
        <v>925.56</v>
      </c>
      <c r="J21" s="206">
        <v>925.56</v>
      </c>
      <c r="K21" s="206">
        <v>824.44</v>
      </c>
      <c r="L21" s="207"/>
      <c r="M21" s="207">
        <v>737.527777777778</v>
      </c>
      <c r="N21" s="207">
        <v>776.055555555556</v>
      </c>
      <c r="O21" s="207">
        <v>809.861111111111</v>
      </c>
      <c r="P21" s="207">
        <v>828.638888888889</v>
      </c>
      <c r="Q21" s="206">
        <v>921.67</v>
      </c>
      <c r="R21" s="206">
        <v>929.44</v>
      </c>
      <c r="S21" s="206">
        <v>840</v>
      </c>
      <c r="T21" s="206">
        <v>968.33</v>
      </c>
      <c r="U21" s="206">
        <v>890.56</v>
      </c>
      <c r="V21" s="206">
        <v>794.26</v>
      </c>
      <c r="W21" s="206">
        <v>1046.11</v>
      </c>
      <c r="X21" s="206">
        <v>937.22</v>
      </c>
      <c r="Y21" s="206">
        <v>840</v>
      </c>
      <c r="Z21" s="206">
        <v>976.11</v>
      </c>
      <c r="AA21" s="206">
        <v>781.85</v>
      </c>
      <c r="AB21" s="206">
        <v>925.56</v>
      </c>
      <c r="AC21" s="206">
        <v>972.22</v>
      </c>
      <c r="AD21" s="206">
        <v>859.44</v>
      </c>
      <c r="AE21" s="206">
        <v>960.56</v>
      </c>
      <c r="AF21" s="206"/>
      <c r="AG21" s="207">
        <v>564.277777777778</v>
      </c>
      <c r="AH21" s="207">
        <v>551.583333333333</v>
      </c>
      <c r="AI21" s="207">
        <v>534.527777777778</v>
      </c>
      <c r="AJ21" s="207">
        <v>580</v>
      </c>
      <c r="AK21" s="207">
        <v>521.166666666667</v>
      </c>
      <c r="AL21" s="207">
        <v>522.166666666667</v>
      </c>
      <c r="AM21" s="207" t="s">
        <v>13</v>
      </c>
      <c r="AN21" s="207">
        <v>748.08</v>
      </c>
      <c r="AO21" s="207">
        <v>713.08</v>
      </c>
    </row>
    <row r="22" s="196" customFormat="1" ht="20" customHeight="1" spans="1:41">
      <c r="A22" s="113">
        <v>7.5</v>
      </c>
      <c r="B22" s="206">
        <v>1017.32222222222</v>
      </c>
      <c r="C22" s="206">
        <v>811.992222222222</v>
      </c>
      <c r="D22" s="206">
        <v>1276.42222222222</v>
      </c>
      <c r="E22" s="206">
        <v>1089.66222222222</v>
      </c>
      <c r="F22" s="206">
        <v>1073.48</v>
      </c>
      <c r="G22" s="206">
        <v>806.702222222221</v>
      </c>
      <c r="H22" s="206">
        <v>932.392222222221</v>
      </c>
      <c r="I22" s="206">
        <v>978.97</v>
      </c>
      <c r="J22" s="206">
        <v>978.97</v>
      </c>
      <c r="K22" s="206">
        <v>870.64</v>
      </c>
      <c r="L22" s="207"/>
      <c r="M22" s="207">
        <v>778.75</v>
      </c>
      <c r="N22" s="207">
        <v>817.277777777778</v>
      </c>
      <c r="O22" s="207">
        <v>850.166666666667</v>
      </c>
      <c r="P22" s="207">
        <v>871.444444444444</v>
      </c>
      <c r="Q22" s="206">
        <v>974.81</v>
      </c>
      <c r="R22" s="206">
        <v>983.14</v>
      </c>
      <c r="S22" s="206">
        <v>887.31</v>
      </c>
      <c r="T22" s="206">
        <v>1024.81</v>
      </c>
      <c r="U22" s="206">
        <v>941.47</v>
      </c>
      <c r="V22" s="206">
        <v>838.34</v>
      </c>
      <c r="W22" s="206">
        <v>1108.14</v>
      </c>
      <c r="X22" s="206">
        <v>991.47</v>
      </c>
      <c r="Y22" s="206">
        <v>887.31</v>
      </c>
      <c r="Z22" s="206">
        <v>1033.14</v>
      </c>
      <c r="AA22" s="206">
        <v>825.05</v>
      </c>
      <c r="AB22" s="206">
        <v>978.97</v>
      </c>
      <c r="AC22" s="206">
        <v>1028.97</v>
      </c>
      <c r="AD22" s="206">
        <v>908.14</v>
      </c>
      <c r="AE22" s="206">
        <v>1016.47</v>
      </c>
      <c r="AF22" s="206"/>
      <c r="AG22" s="207">
        <v>590.083333333333</v>
      </c>
      <c r="AH22" s="207">
        <v>578.944444444444</v>
      </c>
      <c r="AI22" s="207">
        <v>559.222222222222</v>
      </c>
      <c r="AJ22" s="207">
        <v>608.666666666667</v>
      </c>
      <c r="AK22" s="207">
        <v>544.472222222222</v>
      </c>
      <c r="AL22" s="207">
        <v>541.777777777778</v>
      </c>
      <c r="AM22" s="207" t="s">
        <v>13</v>
      </c>
      <c r="AN22" s="207">
        <v>788.39</v>
      </c>
      <c r="AO22" s="207">
        <v>750.89</v>
      </c>
    </row>
    <row r="23" s="196" customFormat="1" ht="20" customHeight="1" spans="1:41">
      <c r="A23" s="113">
        <v>8</v>
      </c>
      <c r="B23" s="206">
        <v>1071.60777777778</v>
      </c>
      <c r="C23" s="206">
        <v>852.581111111112</v>
      </c>
      <c r="D23" s="206">
        <v>1347.76777777778</v>
      </c>
      <c r="E23" s="206">
        <v>1151.84111111112</v>
      </c>
      <c r="F23" s="206">
        <v>1131.89</v>
      </c>
      <c r="G23" s="206">
        <v>847.087777777779</v>
      </c>
      <c r="H23" s="206">
        <v>980.587777777779</v>
      </c>
      <c r="I23" s="206">
        <v>1032.39</v>
      </c>
      <c r="J23" s="206">
        <v>1032.39</v>
      </c>
      <c r="K23" s="206">
        <v>916.83</v>
      </c>
      <c r="L23" s="207"/>
      <c r="M23" s="207">
        <v>819.972222222222</v>
      </c>
      <c r="N23" s="207">
        <v>856.472222222222</v>
      </c>
      <c r="O23" s="207">
        <v>892.5</v>
      </c>
      <c r="P23" s="207">
        <v>916.277777777778</v>
      </c>
      <c r="Q23" s="206">
        <v>1027.94</v>
      </c>
      <c r="R23" s="206">
        <v>1036.83</v>
      </c>
      <c r="S23" s="206">
        <v>934.61</v>
      </c>
      <c r="T23" s="206">
        <v>1081.28</v>
      </c>
      <c r="U23" s="206">
        <v>992.39</v>
      </c>
      <c r="V23" s="206">
        <v>882.42</v>
      </c>
      <c r="W23" s="206">
        <v>1170.17</v>
      </c>
      <c r="X23" s="206">
        <v>1045.72</v>
      </c>
      <c r="Y23" s="206">
        <v>934.61</v>
      </c>
      <c r="Z23" s="206">
        <v>1090.17</v>
      </c>
      <c r="AA23" s="206">
        <v>868.24</v>
      </c>
      <c r="AB23" s="206">
        <v>1032.39</v>
      </c>
      <c r="AC23" s="206">
        <v>1085.72</v>
      </c>
      <c r="AD23" s="206">
        <v>956.83</v>
      </c>
      <c r="AE23" s="206">
        <v>1072.39</v>
      </c>
      <c r="AF23" s="206"/>
      <c r="AG23" s="207">
        <v>615.888888888889</v>
      </c>
      <c r="AH23" s="207">
        <v>604.277777777778</v>
      </c>
      <c r="AI23" s="207">
        <v>583.916666666667</v>
      </c>
      <c r="AJ23" s="207">
        <v>635.305555555556</v>
      </c>
      <c r="AK23" s="207">
        <v>569.805555555556</v>
      </c>
      <c r="AL23" s="207">
        <v>563.416666666667</v>
      </c>
      <c r="AM23" s="207" t="s">
        <v>13</v>
      </c>
      <c r="AN23" s="207">
        <v>822.61</v>
      </c>
      <c r="AO23" s="207">
        <v>782.61</v>
      </c>
    </row>
    <row r="24" s="196" customFormat="1" ht="20" customHeight="1" spans="1:41">
      <c r="A24" s="113">
        <v>8.5</v>
      </c>
      <c r="B24" s="206">
        <v>1123.87777777778</v>
      </c>
      <c r="C24" s="206">
        <v>891.164444444444</v>
      </c>
      <c r="D24" s="206">
        <v>1419.14777777778</v>
      </c>
      <c r="E24" s="206">
        <v>1214.01</v>
      </c>
      <c r="F24" s="206">
        <v>1190.32</v>
      </c>
      <c r="G24" s="206">
        <v>887.497777777779</v>
      </c>
      <c r="H24" s="206">
        <v>1028.81777777778</v>
      </c>
      <c r="I24" s="206">
        <v>1083.78</v>
      </c>
      <c r="J24" s="206">
        <v>1083.78</v>
      </c>
      <c r="K24" s="206">
        <v>961</v>
      </c>
      <c r="L24" s="207"/>
      <c r="M24" s="207">
        <v>861.194444444444</v>
      </c>
      <c r="N24" s="207">
        <v>897.694444444444</v>
      </c>
      <c r="O24" s="207">
        <v>934.833333333333</v>
      </c>
      <c r="P24" s="207">
        <v>959.083333333333</v>
      </c>
      <c r="Q24" s="206">
        <v>1079.06</v>
      </c>
      <c r="R24" s="206">
        <v>1088.5</v>
      </c>
      <c r="S24" s="206">
        <v>979.89</v>
      </c>
      <c r="T24" s="206">
        <v>1135.72</v>
      </c>
      <c r="U24" s="206">
        <v>1041.28</v>
      </c>
      <c r="V24" s="206">
        <v>924.5</v>
      </c>
      <c r="W24" s="206">
        <v>1230.17</v>
      </c>
      <c r="X24" s="206">
        <v>1097.94</v>
      </c>
      <c r="Y24" s="206">
        <v>979.89</v>
      </c>
      <c r="Z24" s="206">
        <v>1145.17</v>
      </c>
      <c r="AA24" s="206">
        <v>909.44</v>
      </c>
      <c r="AB24" s="206">
        <v>1083.78</v>
      </c>
      <c r="AC24" s="206">
        <v>1140.44</v>
      </c>
      <c r="AD24" s="206">
        <v>1003.5</v>
      </c>
      <c r="AE24" s="206">
        <v>1126.28</v>
      </c>
      <c r="AF24" s="206"/>
      <c r="AG24" s="207">
        <v>641.694444444444</v>
      </c>
      <c r="AH24" s="207">
        <v>631.638888888889</v>
      </c>
      <c r="AI24" s="207">
        <v>608.611111111111</v>
      </c>
      <c r="AJ24" s="207">
        <v>663.972222222222</v>
      </c>
      <c r="AK24" s="207">
        <v>595.138888888889</v>
      </c>
      <c r="AL24" s="207">
        <v>583.027777777778</v>
      </c>
      <c r="AM24" s="207" t="s">
        <v>13</v>
      </c>
      <c r="AN24" s="207">
        <v>871.03</v>
      </c>
      <c r="AO24" s="207">
        <v>828.53</v>
      </c>
    </row>
    <row r="25" s="196" customFormat="1" ht="20" customHeight="1" spans="1:41">
      <c r="A25" s="113">
        <v>9</v>
      </c>
      <c r="B25" s="206">
        <v>1178.15333333334</v>
      </c>
      <c r="C25" s="206">
        <v>931.753333333337</v>
      </c>
      <c r="D25" s="206">
        <v>1490.47333333334</v>
      </c>
      <c r="E25" s="206">
        <v>1276.17888888888</v>
      </c>
      <c r="F25" s="206">
        <v>1248.73</v>
      </c>
      <c r="G25" s="206">
        <v>927.873333333337</v>
      </c>
      <c r="H25" s="206">
        <v>1074.99333333334</v>
      </c>
      <c r="I25" s="206">
        <v>1137.19</v>
      </c>
      <c r="J25" s="206">
        <v>1137.19</v>
      </c>
      <c r="K25" s="206">
        <v>1007.19</v>
      </c>
      <c r="L25" s="207"/>
      <c r="M25" s="207">
        <v>902.416666666667</v>
      </c>
      <c r="N25" s="207">
        <v>936.888888888889</v>
      </c>
      <c r="O25" s="207">
        <v>977.166666666667</v>
      </c>
      <c r="P25" s="207">
        <v>1003.91666666667</v>
      </c>
      <c r="Q25" s="206">
        <v>1132.19</v>
      </c>
      <c r="R25" s="206">
        <v>1142.19</v>
      </c>
      <c r="S25" s="206">
        <v>1027.19</v>
      </c>
      <c r="T25" s="206">
        <v>1192.19</v>
      </c>
      <c r="U25" s="206">
        <v>1092.19</v>
      </c>
      <c r="V25" s="206">
        <v>968.58</v>
      </c>
      <c r="W25" s="206">
        <v>1292.19</v>
      </c>
      <c r="X25" s="206">
        <v>1152.19</v>
      </c>
      <c r="Y25" s="206">
        <v>1027.19</v>
      </c>
      <c r="Z25" s="206">
        <v>1202.19</v>
      </c>
      <c r="AA25" s="206">
        <v>952.62</v>
      </c>
      <c r="AB25" s="206">
        <v>1137.19</v>
      </c>
      <c r="AC25" s="206">
        <v>1197.19</v>
      </c>
      <c r="AD25" s="206">
        <v>1052.19</v>
      </c>
      <c r="AE25" s="206">
        <v>1182.19</v>
      </c>
      <c r="AF25" s="206"/>
      <c r="AG25" s="207">
        <v>667.5</v>
      </c>
      <c r="AH25" s="207">
        <v>659</v>
      </c>
      <c r="AI25" s="207">
        <v>633.305555555556</v>
      </c>
      <c r="AJ25" s="207">
        <v>692.638888888889</v>
      </c>
      <c r="AK25" s="207">
        <v>618.444444444444</v>
      </c>
      <c r="AL25" s="207">
        <v>604.666666666667</v>
      </c>
      <c r="AM25" s="207" t="s">
        <v>13</v>
      </c>
      <c r="AN25" s="207">
        <v>917.42</v>
      </c>
      <c r="AO25" s="207">
        <v>872.42</v>
      </c>
    </row>
    <row r="26" s="196" customFormat="1" ht="20" customHeight="1" spans="1:41">
      <c r="A26" s="113">
        <v>9.5</v>
      </c>
      <c r="B26" s="206">
        <v>1232.42888888888</v>
      </c>
      <c r="C26" s="206">
        <v>970.336666666663</v>
      </c>
      <c r="D26" s="206">
        <v>1561.79888888888</v>
      </c>
      <c r="E26" s="206">
        <v>1338.35777777778</v>
      </c>
      <c r="F26" s="206">
        <v>1307.14</v>
      </c>
      <c r="G26" s="206">
        <v>966.188888888884</v>
      </c>
      <c r="H26" s="206">
        <v>1123.16888888888</v>
      </c>
      <c r="I26" s="206">
        <v>1190.61</v>
      </c>
      <c r="J26" s="206">
        <v>1190.61</v>
      </c>
      <c r="K26" s="206">
        <v>1053.39</v>
      </c>
      <c r="L26" s="207"/>
      <c r="M26" s="206">
        <v>943.597777777778</v>
      </c>
      <c r="N26" s="206">
        <v>975.676666666666</v>
      </c>
      <c r="O26" s="207">
        <v>1019.5</v>
      </c>
      <c r="P26" s="207">
        <v>1046.72222222222</v>
      </c>
      <c r="Q26" s="206">
        <v>1185.33</v>
      </c>
      <c r="R26" s="206">
        <v>1195.89</v>
      </c>
      <c r="S26" s="206">
        <v>1074.5</v>
      </c>
      <c r="T26" s="206">
        <v>1248.67</v>
      </c>
      <c r="U26" s="206">
        <v>1143.11</v>
      </c>
      <c r="V26" s="206">
        <v>1012.66</v>
      </c>
      <c r="W26" s="206">
        <v>1354.22</v>
      </c>
      <c r="X26" s="206">
        <v>1206.44</v>
      </c>
      <c r="Y26" s="206">
        <v>1074.5</v>
      </c>
      <c r="Z26" s="206">
        <v>1259.22</v>
      </c>
      <c r="AA26" s="206">
        <v>995.83</v>
      </c>
      <c r="AB26" s="206">
        <v>1190.61</v>
      </c>
      <c r="AC26" s="206">
        <v>1253.94</v>
      </c>
      <c r="AD26" s="206">
        <v>1100.89</v>
      </c>
      <c r="AE26" s="206">
        <v>1238.11</v>
      </c>
      <c r="AF26" s="206"/>
      <c r="AG26" s="207">
        <v>693.305555555556</v>
      </c>
      <c r="AH26" s="207">
        <v>686.361111111111</v>
      </c>
      <c r="AI26" s="207">
        <v>660.027777777778</v>
      </c>
      <c r="AJ26" s="207">
        <v>719.277777777778</v>
      </c>
      <c r="AK26" s="207">
        <v>643.777777777778</v>
      </c>
      <c r="AL26" s="207">
        <v>624.277777777778</v>
      </c>
      <c r="AM26" s="207" t="s">
        <v>13</v>
      </c>
      <c r="AN26" s="207">
        <v>965.83</v>
      </c>
      <c r="AO26" s="207">
        <v>918.33</v>
      </c>
    </row>
    <row r="27" s="196" customFormat="1" ht="20" customHeight="1" spans="1:41">
      <c r="A27" s="113">
        <v>10</v>
      </c>
      <c r="B27" s="206">
        <v>1284.70888888888</v>
      </c>
      <c r="C27" s="206">
        <v>1008.92</v>
      </c>
      <c r="D27" s="206">
        <v>1635.21888888888</v>
      </c>
      <c r="E27" s="206">
        <v>1400.52666666666</v>
      </c>
      <c r="F27" s="206">
        <v>1367.58</v>
      </c>
      <c r="G27" s="206">
        <v>1006.61888888888</v>
      </c>
      <c r="H27" s="206">
        <v>1169.40888888888</v>
      </c>
      <c r="I27" s="206">
        <v>1244.03</v>
      </c>
      <c r="J27" s="206">
        <v>1244.03</v>
      </c>
      <c r="K27" s="206">
        <v>1099.58</v>
      </c>
      <c r="L27" s="207"/>
      <c r="M27" s="206">
        <v>984.572222222222</v>
      </c>
      <c r="N27" s="206">
        <v>1016.66111111112</v>
      </c>
      <c r="O27" s="207">
        <v>1061.83333333333</v>
      </c>
      <c r="P27" s="207">
        <v>1089.52777777778</v>
      </c>
      <c r="Q27" s="206">
        <v>1238.47</v>
      </c>
      <c r="R27" s="206">
        <v>1249.58</v>
      </c>
      <c r="S27" s="206">
        <v>1121.81</v>
      </c>
      <c r="T27" s="206">
        <v>1305.14</v>
      </c>
      <c r="U27" s="206">
        <v>1194.03</v>
      </c>
      <c r="V27" s="206">
        <v>1056.74</v>
      </c>
      <c r="W27" s="206">
        <v>1416.25</v>
      </c>
      <c r="X27" s="206">
        <v>1260.69</v>
      </c>
      <c r="Y27" s="206">
        <v>1121.81</v>
      </c>
      <c r="Z27" s="206">
        <v>1316.25</v>
      </c>
      <c r="AA27" s="206">
        <v>1039.01</v>
      </c>
      <c r="AB27" s="206">
        <v>1244.03</v>
      </c>
      <c r="AC27" s="206">
        <v>1310.69</v>
      </c>
      <c r="AD27" s="206">
        <v>1149.58</v>
      </c>
      <c r="AE27" s="206">
        <v>1294.03</v>
      </c>
      <c r="AF27" s="206"/>
      <c r="AG27" s="207">
        <v>721.138888888889</v>
      </c>
      <c r="AH27" s="207">
        <v>711.694444444444</v>
      </c>
      <c r="AI27" s="207">
        <v>684.722222222222</v>
      </c>
      <c r="AJ27" s="207">
        <v>747.944444444444</v>
      </c>
      <c r="AK27" s="207">
        <v>669.111111111111</v>
      </c>
      <c r="AL27" s="207">
        <v>643.888888888889</v>
      </c>
      <c r="AM27" s="207" t="s">
        <v>13</v>
      </c>
      <c r="AN27" s="207">
        <v>1014.25</v>
      </c>
      <c r="AO27" s="207">
        <v>964.25</v>
      </c>
    </row>
    <row r="28" s="196" customFormat="1" ht="20" customHeight="1" spans="1:41">
      <c r="A28" s="113">
        <v>10.5</v>
      </c>
      <c r="B28" s="206">
        <v>1338.98444444444</v>
      </c>
      <c r="C28" s="206">
        <v>1049.50888888888</v>
      </c>
      <c r="D28" s="206">
        <v>1706.55444444444</v>
      </c>
      <c r="E28" s="206">
        <v>1462.69555555556</v>
      </c>
      <c r="F28" s="206">
        <v>1425.99</v>
      </c>
      <c r="G28" s="206">
        <v>1046.99444444444</v>
      </c>
      <c r="H28" s="206">
        <v>1217.58444444444</v>
      </c>
      <c r="I28" s="206">
        <v>1297.44</v>
      </c>
      <c r="J28" s="206">
        <v>1297.44</v>
      </c>
      <c r="K28" s="206">
        <v>1145.78</v>
      </c>
      <c r="L28" s="207"/>
      <c r="M28" s="206">
        <v>1023.55111111112</v>
      </c>
      <c r="N28" s="206">
        <v>1055.63</v>
      </c>
      <c r="O28" s="207">
        <v>1102.13888888889</v>
      </c>
      <c r="P28" s="207">
        <v>1134.36111111111</v>
      </c>
      <c r="Q28" s="206">
        <v>1291.61</v>
      </c>
      <c r="R28" s="206">
        <v>1303.28</v>
      </c>
      <c r="S28" s="206">
        <v>1169.11</v>
      </c>
      <c r="T28" s="206">
        <v>1361.61</v>
      </c>
      <c r="U28" s="206">
        <v>1244.94</v>
      </c>
      <c r="V28" s="206">
        <v>1100.82</v>
      </c>
      <c r="W28" s="206">
        <v>1478.28</v>
      </c>
      <c r="X28" s="206">
        <v>1314.94</v>
      </c>
      <c r="Y28" s="206">
        <v>1169.11</v>
      </c>
      <c r="Z28" s="206">
        <v>1373.28</v>
      </c>
      <c r="AA28" s="206">
        <v>1082.22</v>
      </c>
      <c r="AB28" s="206">
        <v>1297.44</v>
      </c>
      <c r="AC28" s="206">
        <v>1367.44</v>
      </c>
      <c r="AD28" s="206">
        <v>1198.28</v>
      </c>
      <c r="AE28" s="206">
        <v>1349.94</v>
      </c>
      <c r="AF28" s="206"/>
      <c r="AG28" s="207">
        <v>751</v>
      </c>
      <c r="AH28" s="207">
        <v>739.055555555556</v>
      </c>
      <c r="AI28" s="207">
        <v>709.416666666667</v>
      </c>
      <c r="AJ28" s="207">
        <v>776.611111111111</v>
      </c>
      <c r="AK28" s="207">
        <v>694.444444444444</v>
      </c>
      <c r="AL28" s="207">
        <v>665.527777777778</v>
      </c>
      <c r="AM28" s="207" t="s">
        <v>13</v>
      </c>
      <c r="AN28" s="207">
        <v>1060.64</v>
      </c>
      <c r="AO28" s="207">
        <v>1008.14</v>
      </c>
    </row>
    <row r="29" s="196" customFormat="1" ht="20" customHeight="1" spans="1:41">
      <c r="A29" s="113">
        <v>11</v>
      </c>
      <c r="B29" s="206">
        <v>1391.25444444444</v>
      </c>
      <c r="C29" s="206">
        <v>1088.09222222222</v>
      </c>
      <c r="D29" s="206">
        <v>1777.92444444444</v>
      </c>
      <c r="E29" s="206">
        <v>1524.87444444444</v>
      </c>
      <c r="F29" s="206">
        <v>1484.42</v>
      </c>
      <c r="G29" s="206">
        <v>1087.40444444444</v>
      </c>
      <c r="H29" s="206">
        <v>1263.80444444444</v>
      </c>
      <c r="I29" s="206">
        <v>1350.86</v>
      </c>
      <c r="J29" s="206">
        <v>1350.86</v>
      </c>
      <c r="K29" s="206">
        <v>1191.97</v>
      </c>
      <c r="L29" s="207"/>
      <c r="M29" s="206">
        <v>1064.52555555556</v>
      </c>
      <c r="N29" s="206">
        <v>1096.60444444444</v>
      </c>
      <c r="O29" s="207">
        <v>1144.47222222222</v>
      </c>
      <c r="P29" s="207">
        <v>1177.16666666667</v>
      </c>
      <c r="Q29" s="206">
        <v>1344.75</v>
      </c>
      <c r="R29" s="206">
        <v>1356.97</v>
      </c>
      <c r="S29" s="206">
        <v>1216.42</v>
      </c>
      <c r="T29" s="206">
        <v>1418.08</v>
      </c>
      <c r="U29" s="206">
        <v>1295.86</v>
      </c>
      <c r="V29" s="206">
        <v>1144.9</v>
      </c>
      <c r="W29" s="206">
        <v>1540.31</v>
      </c>
      <c r="X29" s="206">
        <v>1369.19</v>
      </c>
      <c r="Y29" s="206">
        <v>1216.42</v>
      </c>
      <c r="Z29" s="206">
        <v>1430.31</v>
      </c>
      <c r="AA29" s="206">
        <v>1125.41</v>
      </c>
      <c r="AB29" s="206">
        <v>1350.86</v>
      </c>
      <c r="AC29" s="206">
        <v>1424.19</v>
      </c>
      <c r="AD29" s="206">
        <v>1246.97</v>
      </c>
      <c r="AE29" s="206">
        <v>1405.86</v>
      </c>
      <c r="AF29" s="206"/>
      <c r="AG29" s="207">
        <v>778.833333333333</v>
      </c>
      <c r="AH29" s="207">
        <v>766.416666666667</v>
      </c>
      <c r="AI29" s="207">
        <v>734.111111111111</v>
      </c>
      <c r="AJ29" s="207">
        <v>803.25</v>
      </c>
      <c r="AK29" s="207">
        <v>719.777777777778</v>
      </c>
      <c r="AL29" s="207">
        <v>685.138888888889</v>
      </c>
      <c r="AM29" s="207" t="s">
        <v>13</v>
      </c>
      <c r="AN29" s="207">
        <v>1109.06</v>
      </c>
      <c r="AO29" s="207">
        <v>1054.06</v>
      </c>
    </row>
    <row r="30" s="196" customFormat="1" ht="20" customHeight="1" spans="1:41">
      <c r="A30" s="113">
        <v>11.5</v>
      </c>
      <c r="B30" s="206">
        <v>1445.53</v>
      </c>
      <c r="C30" s="206">
        <v>1128.68111111112</v>
      </c>
      <c r="D30" s="206">
        <v>1849.25</v>
      </c>
      <c r="E30" s="206">
        <v>1587.04333333334</v>
      </c>
      <c r="F30" s="206">
        <v>1542.83</v>
      </c>
      <c r="G30" s="206">
        <v>1125.73</v>
      </c>
      <c r="H30" s="206">
        <v>1311.99</v>
      </c>
      <c r="I30" s="206">
        <v>1404.28</v>
      </c>
      <c r="J30" s="206">
        <v>1404.28</v>
      </c>
      <c r="K30" s="206">
        <v>1238.17</v>
      </c>
      <c r="L30" s="207"/>
      <c r="M30" s="206">
        <v>1105.5</v>
      </c>
      <c r="N30" s="206">
        <v>1135.57333333334</v>
      </c>
      <c r="O30" s="207">
        <v>1186.80555555556</v>
      </c>
      <c r="P30" s="207">
        <v>1219.97222222222</v>
      </c>
      <c r="Q30" s="206">
        <v>1397.89</v>
      </c>
      <c r="R30" s="206">
        <v>1410.67</v>
      </c>
      <c r="S30" s="206">
        <v>1263.72</v>
      </c>
      <c r="T30" s="206">
        <v>1474.56</v>
      </c>
      <c r="U30" s="206">
        <v>1346.78</v>
      </c>
      <c r="V30" s="206">
        <v>1188.98</v>
      </c>
      <c r="W30" s="206">
        <v>1602.33</v>
      </c>
      <c r="X30" s="206">
        <v>1423.44</v>
      </c>
      <c r="Y30" s="206">
        <v>1263.72</v>
      </c>
      <c r="Z30" s="206">
        <v>1487.33</v>
      </c>
      <c r="AA30" s="206">
        <v>1168.61</v>
      </c>
      <c r="AB30" s="206">
        <v>1404.28</v>
      </c>
      <c r="AC30" s="206">
        <v>1480.94</v>
      </c>
      <c r="AD30" s="206">
        <v>1295.67</v>
      </c>
      <c r="AE30" s="206">
        <v>1461.78</v>
      </c>
      <c r="AF30" s="206"/>
      <c r="AG30" s="207">
        <v>808.694444444444</v>
      </c>
      <c r="AH30" s="207">
        <v>793.777777777778</v>
      </c>
      <c r="AI30" s="207">
        <v>760.833333333333</v>
      </c>
      <c r="AJ30" s="207">
        <v>831.916666666667</v>
      </c>
      <c r="AK30" s="207">
        <v>743.083333333333</v>
      </c>
      <c r="AL30" s="207">
        <v>706.777777777778</v>
      </c>
      <c r="AM30" s="207" t="s">
        <v>13</v>
      </c>
      <c r="AN30" s="207">
        <v>1157.47</v>
      </c>
      <c r="AO30" s="207">
        <v>1099.97</v>
      </c>
    </row>
    <row r="31" s="196" customFormat="1" ht="20" customHeight="1" spans="1:41">
      <c r="A31" s="113">
        <v>12</v>
      </c>
      <c r="B31" s="206">
        <v>1499.80555555556</v>
      </c>
      <c r="C31" s="206">
        <v>1167.26444444444</v>
      </c>
      <c r="D31" s="206">
        <v>1920.58555555556</v>
      </c>
      <c r="E31" s="206">
        <v>1649.22222222222</v>
      </c>
      <c r="F31" s="206">
        <v>1601.25</v>
      </c>
      <c r="G31" s="206">
        <v>1166.09555555556</v>
      </c>
      <c r="H31" s="206">
        <v>1360.16555555556</v>
      </c>
      <c r="I31" s="206">
        <v>1457.69</v>
      </c>
      <c r="J31" s="206">
        <v>1457.69</v>
      </c>
      <c r="K31" s="206">
        <v>1284.36</v>
      </c>
      <c r="L31" s="207"/>
      <c r="M31" s="206">
        <v>1146.47444444444</v>
      </c>
      <c r="N31" s="206">
        <v>1176.54777777778</v>
      </c>
      <c r="O31" s="207">
        <v>1229.13888888889</v>
      </c>
      <c r="P31" s="207">
        <v>1264.80555555556</v>
      </c>
      <c r="Q31" s="206">
        <v>1451.03</v>
      </c>
      <c r="R31" s="206">
        <v>1464.36</v>
      </c>
      <c r="S31" s="206">
        <v>1311.03</v>
      </c>
      <c r="T31" s="206">
        <v>1531.03</v>
      </c>
      <c r="U31" s="206">
        <v>1397.69</v>
      </c>
      <c r="V31" s="206">
        <v>1233.07</v>
      </c>
      <c r="W31" s="206">
        <v>1664.36</v>
      </c>
      <c r="X31" s="206">
        <v>1477.69</v>
      </c>
      <c r="Y31" s="206">
        <v>1311.03</v>
      </c>
      <c r="Z31" s="206">
        <v>1544.36</v>
      </c>
      <c r="AA31" s="206">
        <v>1211.8</v>
      </c>
      <c r="AB31" s="206">
        <v>1457.69</v>
      </c>
      <c r="AC31" s="206">
        <v>1537.69</v>
      </c>
      <c r="AD31" s="206">
        <v>1344.36</v>
      </c>
      <c r="AE31" s="206">
        <v>1517.69</v>
      </c>
      <c r="AF31" s="206"/>
      <c r="AG31" s="207">
        <v>836.527777777778</v>
      </c>
      <c r="AH31" s="207">
        <v>819.111111111111</v>
      </c>
      <c r="AI31" s="207">
        <v>785.527777777778</v>
      </c>
      <c r="AJ31" s="207">
        <v>860.583333333333</v>
      </c>
      <c r="AK31" s="207">
        <v>768.416666666667</v>
      </c>
      <c r="AL31" s="207">
        <v>726.388888888889</v>
      </c>
      <c r="AM31" s="207" t="s">
        <v>13</v>
      </c>
      <c r="AN31" s="207">
        <v>1203.86</v>
      </c>
      <c r="AO31" s="207">
        <v>1143.86</v>
      </c>
    </row>
    <row r="32" s="196" customFormat="1" ht="20" customHeight="1" spans="1:41">
      <c r="A32" s="113">
        <v>12.5</v>
      </c>
      <c r="B32" s="206">
        <v>1552.08555555556</v>
      </c>
      <c r="C32" s="206">
        <v>1205.84777777778</v>
      </c>
      <c r="D32" s="206">
        <v>1991.97555555556</v>
      </c>
      <c r="E32" s="206">
        <v>1711.39111111112</v>
      </c>
      <c r="F32" s="206">
        <v>1659.68</v>
      </c>
      <c r="G32" s="206">
        <v>1206.52555555556</v>
      </c>
      <c r="H32" s="206">
        <v>1406.40555555556</v>
      </c>
      <c r="I32" s="206">
        <v>1511.11</v>
      </c>
      <c r="J32" s="206">
        <v>1511.11</v>
      </c>
      <c r="K32" s="206">
        <v>1330.56</v>
      </c>
      <c r="L32" s="207"/>
      <c r="M32" s="206">
        <v>1187.44888888888</v>
      </c>
      <c r="N32" s="206">
        <v>1215.51666666666</v>
      </c>
      <c r="O32" s="207">
        <v>1271.47222222222</v>
      </c>
      <c r="P32" s="207">
        <v>1307.61111111111</v>
      </c>
      <c r="Q32" s="206">
        <v>1504.17</v>
      </c>
      <c r="R32" s="206">
        <v>1518.06</v>
      </c>
      <c r="S32" s="206">
        <v>1358.33</v>
      </c>
      <c r="T32" s="206">
        <v>1587.5</v>
      </c>
      <c r="U32" s="206">
        <v>1448.61</v>
      </c>
      <c r="V32" s="206">
        <v>1277.15</v>
      </c>
      <c r="W32" s="206">
        <v>1726.39</v>
      </c>
      <c r="X32" s="206">
        <v>1531.94</v>
      </c>
      <c r="Y32" s="206">
        <v>1358.33</v>
      </c>
      <c r="Z32" s="206">
        <v>1601.39</v>
      </c>
      <c r="AA32" s="206">
        <v>1255.01</v>
      </c>
      <c r="AB32" s="206">
        <v>1511.11</v>
      </c>
      <c r="AC32" s="206">
        <v>1594.44</v>
      </c>
      <c r="AD32" s="206">
        <v>1393.06</v>
      </c>
      <c r="AE32" s="206">
        <v>1573.61</v>
      </c>
      <c r="AF32" s="206"/>
      <c r="AG32" s="207">
        <v>864.361111111111</v>
      </c>
      <c r="AH32" s="207">
        <v>846.472222222222</v>
      </c>
      <c r="AI32" s="207">
        <v>810.222222222222</v>
      </c>
      <c r="AJ32" s="207">
        <v>887.222222222222</v>
      </c>
      <c r="AK32" s="207">
        <v>793.75</v>
      </c>
      <c r="AL32" s="207">
        <v>748.027777777778</v>
      </c>
      <c r="AM32" s="207" t="s">
        <v>13</v>
      </c>
      <c r="AN32" s="207">
        <v>1252.28</v>
      </c>
      <c r="AO32" s="207">
        <v>1189.78</v>
      </c>
    </row>
    <row r="33" s="196" customFormat="1" ht="20" customHeight="1" spans="1:41">
      <c r="A33" s="113">
        <v>13</v>
      </c>
      <c r="B33" s="206">
        <v>1606.36111111112</v>
      </c>
      <c r="C33" s="206">
        <v>1246.42666666666</v>
      </c>
      <c r="D33" s="206">
        <v>2065.33111111112</v>
      </c>
      <c r="E33" s="206">
        <v>1773.56</v>
      </c>
      <c r="F33" s="206">
        <v>1720.1</v>
      </c>
      <c r="G33" s="206">
        <v>1244.85111111112</v>
      </c>
      <c r="H33" s="206">
        <v>1454.58111111112</v>
      </c>
      <c r="I33" s="206">
        <v>1564.53</v>
      </c>
      <c r="J33" s="206">
        <v>1564.53</v>
      </c>
      <c r="K33" s="206">
        <v>1376.75</v>
      </c>
      <c r="L33" s="207"/>
      <c r="M33" s="206">
        <v>1228.42333333334</v>
      </c>
      <c r="N33" s="206">
        <v>1254.48555555556</v>
      </c>
      <c r="O33" s="207">
        <v>1313.80555555556</v>
      </c>
      <c r="P33" s="207">
        <v>1352.44444444444</v>
      </c>
      <c r="Q33" s="206">
        <v>1557.31</v>
      </c>
      <c r="R33" s="206">
        <v>1571.75</v>
      </c>
      <c r="S33" s="206">
        <v>1405.64</v>
      </c>
      <c r="T33" s="206">
        <v>1643.97</v>
      </c>
      <c r="U33" s="206">
        <v>1499.53</v>
      </c>
      <c r="V33" s="206">
        <v>1321.23</v>
      </c>
      <c r="W33" s="206">
        <v>1788.42</v>
      </c>
      <c r="X33" s="206">
        <v>1586.19</v>
      </c>
      <c r="Y33" s="206">
        <v>1405.64</v>
      </c>
      <c r="Z33" s="206">
        <v>1658.42</v>
      </c>
      <c r="AA33" s="206">
        <v>1298.19</v>
      </c>
      <c r="AB33" s="206">
        <v>1564.53</v>
      </c>
      <c r="AC33" s="206">
        <v>1651.19</v>
      </c>
      <c r="AD33" s="206">
        <v>1441.75</v>
      </c>
      <c r="AE33" s="206">
        <v>1629.53</v>
      </c>
      <c r="AF33" s="206"/>
      <c r="AG33" s="207">
        <v>894.222222222222</v>
      </c>
      <c r="AH33" s="207">
        <v>873.833333333333</v>
      </c>
      <c r="AI33" s="207">
        <v>834.916666666667</v>
      </c>
      <c r="AJ33" s="207">
        <v>915.888888888889</v>
      </c>
      <c r="AK33" s="207">
        <v>819.083333333333</v>
      </c>
      <c r="AL33" s="207">
        <v>767.638888888889</v>
      </c>
      <c r="AM33" s="207" t="s">
        <v>13</v>
      </c>
      <c r="AN33" s="207">
        <v>1298.67</v>
      </c>
      <c r="AO33" s="207">
        <v>1233.67</v>
      </c>
    </row>
    <row r="34" s="196" customFormat="1" ht="20" customHeight="1" spans="1:41">
      <c r="A34" s="113">
        <v>13.5</v>
      </c>
      <c r="B34" s="206">
        <v>1658.63111111112</v>
      </c>
      <c r="C34" s="206">
        <v>1285.01</v>
      </c>
      <c r="D34" s="206">
        <v>2136.71111111112</v>
      </c>
      <c r="E34" s="206">
        <v>1835.73888888888</v>
      </c>
      <c r="F34" s="206">
        <v>1778.53</v>
      </c>
      <c r="G34" s="206">
        <v>1285.26111111112</v>
      </c>
      <c r="H34" s="206">
        <v>1500.80111111112</v>
      </c>
      <c r="I34" s="206">
        <v>1617.94</v>
      </c>
      <c r="J34" s="206">
        <v>1617.94</v>
      </c>
      <c r="K34" s="206">
        <v>1422.94</v>
      </c>
      <c r="L34" s="207"/>
      <c r="M34" s="206">
        <v>1269.39777777778</v>
      </c>
      <c r="N34" s="206">
        <v>1295.46</v>
      </c>
      <c r="O34" s="207">
        <v>1356.13888888889</v>
      </c>
      <c r="P34" s="207">
        <v>1395.25</v>
      </c>
      <c r="Q34" s="206">
        <v>1610.44</v>
      </c>
      <c r="R34" s="206">
        <v>1625.44</v>
      </c>
      <c r="S34" s="206">
        <v>1452.94</v>
      </c>
      <c r="T34" s="206">
        <v>1700.44</v>
      </c>
      <c r="U34" s="206">
        <v>1550.44</v>
      </c>
      <c r="V34" s="206">
        <v>1365.31</v>
      </c>
      <c r="W34" s="206">
        <v>1850.44</v>
      </c>
      <c r="X34" s="206">
        <v>1640.44</v>
      </c>
      <c r="Y34" s="206">
        <v>1452.94</v>
      </c>
      <c r="Z34" s="206">
        <v>1715.44</v>
      </c>
      <c r="AA34" s="206">
        <v>1341.38</v>
      </c>
      <c r="AB34" s="206">
        <v>1617.94</v>
      </c>
      <c r="AC34" s="206">
        <v>1707.94</v>
      </c>
      <c r="AD34" s="206">
        <v>1490.44</v>
      </c>
      <c r="AE34" s="206">
        <v>1685.44</v>
      </c>
      <c r="AF34" s="206"/>
      <c r="AG34" s="207">
        <v>922.055555555556</v>
      </c>
      <c r="AH34" s="207">
        <v>901.194444444444</v>
      </c>
      <c r="AI34" s="207">
        <v>859.611111111111</v>
      </c>
      <c r="AJ34" s="207">
        <v>944.555555555556</v>
      </c>
      <c r="AK34" s="207">
        <v>842.388888888889</v>
      </c>
      <c r="AL34" s="207">
        <v>785.222222222222</v>
      </c>
      <c r="AM34" s="207" t="s">
        <v>13</v>
      </c>
      <c r="AN34" s="207">
        <v>1347.08</v>
      </c>
      <c r="AO34" s="207">
        <v>1279.58</v>
      </c>
    </row>
    <row r="35" s="196" customFormat="1" ht="20" customHeight="1" spans="1:41">
      <c r="A35" s="113">
        <v>14</v>
      </c>
      <c r="B35" s="206">
        <v>1712.90666666666</v>
      </c>
      <c r="C35" s="206">
        <v>1325.59888888888</v>
      </c>
      <c r="D35" s="206">
        <v>2208.03666666666</v>
      </c>
      <c r="E35" s="206">
        <v>1897.90777777778</v>
      </c>
      <c r="F35" s="206">
        <v>1836.94</v>
      </c>
      <c r="G35" s="206">
        <v>1325.62666666666</v>
      </c>
      <c r="H35" s="206">
        <v>1548.98666666666</v>
      </c>
      <c r="I35" s="206">
        <v>1671.36</v>
      </c>
      <c r="J35" s="206">
        <v>1671.36</v>
      </c>
      <c r="K35" s="206">
        <v>1469.14</v>
      </c>
      <c r="L35" s="207"/>
      <c r="M35" s="206">
        <v>1310.37222222222</v>
      </c>
      <c r="N35" s="206">
        <v>1334.43888888888</v>
      </c>
      <c r="O35" s="207">
        <v>1396.44444444444</v>
      </c>
      <c r="P35" s="207">
        <v>1438.05555555556</v>
      </c>
      <c r="Q35" s="206">
        <v>1663.58</v>
      </c>
      <c r="R35" s="206">
        <v>1679.14</v>
      </c>
      <c r="S35" s="206">
        <v>1500.25</v>
      </c>
      <c r="T35" s="206">
        <v>1756.92</v>
      </c>
      <c r="U35" s="206">
        <v>1601.36</v>
      </c>
      <c r="V35" s="206">
        <v>1409.39</v>
      </c>
      <c r="W35" s="206">
        <v>1912.47</v>
      </c>
      <c r="X35" s="206">
        <v>1694.69</v>
      </c>
      <c r="Y35" s="206">
        <v>1500.25</v>
      </c>
      <c r="Z35" s="206">
        <v>1772.47</v>
      </c>
      <c r="AA35" s="206">
        <v>1384.58</v>
      </c>
      <c r="AB35" s="206">
        <v>1671.36</v>
      </c>
      <c r="AC35" s="206">
        <v>1764.69</v>
      </c>
      <c r="AD35" s="206">
        <v>1539.14</v>
      </c>
      <c r="AE35" s="206">
        <v>1741.36</v>
      </c>
      <c r="AF35" s="206"/>
      <c r="AG35" s="207">
        <v>951.916666666667</v>
      </c>
      <c r="AH35" s="207">
        <v>928.555555555556</v>
      </c>
      <c r="AI35" s="207">
        <v>886.333333333333</v>
      </c>
      <c r="AJ35" s="207">
        <v>971.194444444444</v>
      </c>
      <c r="AK35" s="207">
        <v>867.722222222222</v>
      </c>
      <c r="AL35" s="207">
        <v>806.861111111111</v>
      </c>
      <c r="AM35" s="207" t="s">
        <v>13</v>
      </c>
      <c r="AN35" s="207">
        <v>1395.5</v>
      </c>
      <c r="AO35" s="207">
        <v>1325.5</v>
      </c>
    </row>
    <row r="36" s="196" customFormat="1" ht="20" customHeight="1" spans="1:41">
      <c r="A36" s="113">
        <v>14.5</v>
      </c>
      <c r="B36" s="206">
        <v>1765.17666666666</v>
      </c>
      <c r="C36" s="206">
        <v>1364.18222222222</v>
      </c>
      <c r="D36" s="206">
        <v>2279.40666666666</v>
      </c>
      <c r="E36" s="206">
        <v>1960.07666666666</v>
      </c>
      <c r="F36" s="206">
        <v>1895.35</v>
      </c>
      <c r="G36" s="206">
        <v>1366.04666666666</v>
      </c>
      <c r="H36" s="206">
        <v>1597.20666666666</v>
      </c>
      <c r="I36" s="206">
        <v>1724.78</v>
      </c>
      <c r="J36" s="206">
        <v>1724.78</v>
      </c>
      <c r="K36" s="206">
        <v>1515.33</v>
      </c>
      <c r="L36" s="207"/>
      <c r="M36" s="206">
        <v>1351.34666666666</v>
      </c>
      <c r="N36" s="206">
        <v>1375.41333333334</v>
      </c>
      <c r="O36" s="207">
        <v>1438.77777777778</v>
      </c>
      <c r="P36" s="207">
        <v>1482.88888888889</v>
      </c>
      <c r="Q36" s="206">
        <v>1716.72</v>
      </c>
      <c r="R36" s="206">
        <v>1732.83</v>
      </c>
      <c r="S36" s="206">
        <v>1547.56</v>
      </c>
      <c r="T36" s="206">
        <v>1813.39</v>
      </c>
      <c r="U36" s="206">
        <v>1652.28</v>
      </c>
      <c r="V36" s="206">
        <v>1453.47</v>
      </c>
      <c r="W36" s="206">
        <v>1974.5</v>
      </c>
      <c r="X36" s="206">
        <v>1748.94</v>
      </c>
      <c r="Y36" s="206">
        <v>1547.56</v>
      </c>
      <c r="Z36" s="206">
        <v>1829.5</v>
      </c>
      <c r="AA36" s="206">
        <v>1427.77</v>
      </c>
      <c r="AB36" s="206">
        <v>1724.78</v>
      </c>
      <c r="AC36" s="206">
        <v>1821.44</v>
      </c>
      <c r="AD36" s="206">
        <v>1587.83</v>
      </c>
      <c r="AE36" s="206">
        <v>1797.28</v>
      </c>
      <c r="AF36" s="206"/>
      <c r="AG36" s="207">
        <v>979.75</v>
      </c>
      <c r="AH36" s="207">
        <v>953.888888888889</v>
      </c>
      <c r="AI36" s="207">
        <v>911.027777777778</v>
      </c>
      <c r="AJ36" s="207">
        <v>999.861111111111</v>
      </c>
      <c r="AK36" s="207">
        <v>893.055555555556</v>
      </c>
      <c r="AL36" s="207">
        <v>826.472222222222</v>
      </c>
      <c r="AM36" s="207" t="s">
        <v>13</v>
      </c>
      <c r="AN36" s="207">
        <v>1441.89</v>
      </c>
      <c r="AO36" s="207">
        <v>1369.39</v>
      </c>
    </row>
    <row r="37" s="196" customFormat="1" ht="20" customHeight="1" spans="1:41">
      <c r="A37" s="113">
        <v>15</v>
      </c>
      <c r="B37" s="206">
        <v>1819.46222222222</v>
      </c>
      <c r="C37" s="206">
        <v>1404.77111111112</v>
      </c>
      <c r="D37" s="206">
        <v>2350.76222222222</v>
      </c>
      <c r="E37" s="206">
        <v>2022.25555555556</v>
      </c>
      <c r="F37" s="206">
        <v>1953.78</v>
      </c>
      <c r="G37" s="206">
        <v>1404.38222222222</v>
      </c>
      <c r="H37" s="206">
        <v>1643.40222222222</v>
      </c>
      <c r="I37" s="206">
        <v>1776.17</v>
      </c>
      <c r="J37" s="206">
        <v>1776.17</v>
      </c>
      <c r="K37" s="206">
        <v>1559.5</v>
      </c>
      <c r="L37" s="207"/>
      <c r="M37" s="206">
        <v>1390.31555555556</v>
      </c>
      <c r="N37" s="206">
        <v>1414.38222222222</v>
      </c>
      <c r="O37" s="207">
        <v>1481.11111111111</v>
      </c>
      <c r="P37" s="207">
        <v>1525.69444444444</v>
      </c>
      <c r="Q37" s="206">
        <v>1767.83</v>
      </c>
      <c r="R37" s="206">
        <v>1784.5</v>
      </c>
      <c r="S37" s="206">
        <v>1592.83</v>
      </c>
      <c r="T37" s="206">
        <v>1867.83</v>
      </c>
      <c r="U37" s="206">
        <v>1701.17</v>
      </c>
      <c r="V37" s="206">
        <v>1495.57</v>
      </c>
      <c r="W37" s="206">
        <v>2034.5</v>
      </c>
      <c r="X37" s="206">
        <v>1801.17</v>
      </c>
      <c r="Y37" s="206">
        <v>1592.83</v>
      </c>
      <c r="Z37" s="206">
        <v>1884.5</v>
      </c>
      <c r="AA37" s="206">
        <v>1468.97</v>
      </c>
      <c r="AB37" s="206">
        <v>1776.17</v>
      </c>
      <c r="AC37" s="206">
        <v>1876.17</v>
      </c>
      <c r="AD37" s="206">
        <v>1634.5</v>
      </c>
      <c r="AE37" s="206">
        <v>1851.17</v>
      </c>
      <c r="AF37" s="206"/>
      <c r="AG37" s="207">
        <v>1009.61111111111</v>
      </c>
      <c r="AH37" s="207">
        <v>981.25</v>
      </c>
      <c r="AI37" s="207">
        <v>935.722222222222</v>
      </c>
      <c r="AJ37" s="207">
        <v>1028.52777777778</v>
      </c>
      <c r="AK37" s="207">
        <v>918.388888888889</v>
      </c>
      <c r="AL37" s="207">
        <v>846.083333333333</v>
      </c>
      <c r="AM37" s="207" t="s">
        <v>13</v>
      </c>
      <c r="AN37" s="207">
        <v>1490.31</v>
      </c>
      <c r="AO37" s="207">
        <v>1415.31</v>
      </c>
    </row>
    <row r="38" s="196" customFormat="1" ht="20" customHeight="1" spans="1:41">
      <c r="A38" s="113">
        <v>15.5</v>
      </c>
      <c r="B38" s="206">
        <v>1873.73777777778</v>
      </c>
      <c r="C38" s="206">
        <v>1443.35444444444</v>
      </c>
      <c r="D38" s="206">
        <v>2424.11777777778</v>
      </c>
      <c r="E38" s="206">
        <v>2084.42444444444</v>
      </c>
      <c r="F38" s="206">
        <v>2014.2</v>
      </c>
      <c r="G38" s="206">
        <v>1444.74777777778</v>
      </c>
      <c r="H38" s="206">
        <v>1691.57777777778</v>
      </c>
      <c r="I38" s="206">
        <v>1829.58</v>
      </c>
      <c r="J38" s="206">
        <v>1829.58</v>
      </c>
      <c r="K38" s="206">
        <v>1605.69</v>
      </c>
      <c r="L38" s="207"/>
      <c r="M38" s="206">
        <v>1431.3</v>
      </c>
      <c r="N38" s="206">
        <v>1455.35666666666</v>
      </c>
      <c r="O38" s="207">
        <v>1523.44444444444</v>
      </c>
      <c r="P38" s="207">
        <v>1568.5</v>
      </c>
      <c r="Q38" s="206">
        <v>1820.97</v>
      </c>
      <c r="R38" s="206">
        <v>1838.19</v>
      </c>
      <c r="S38" s="206">
        <v>1640.14</v>
      </c>
      <c r="T38" s="206">
        <v>1924.31</v>
      </c>
      <c r="U38" s="206">
        <v>1752.08</v>
      </c>
      <c r="V38" s="206">
        <v>1539.65</v>
      </c>
      <c r="W38" s="206">
        <v>2096.53</v>
      </c>
      <c r="X38" s="206">
        <v>1855.42</v>
      </c>
      <c r="Y38" s="206">
        <v>1640.14</v>
      </c>
      <c r="Z38" s="206">
        <v>1941.53</v>
      </c>
      <c r="AA38" s="206">
        <v>1512.15</v>
      </c>
      <c r="AB38" s="206">
        <v>1829.58</v>
      </c>
      <c r="AC38" s="206">
        <v>1932.92</v>
      </c>
      <c r="AD38" s="206">
        <v>1683.19</v>
      </c>
      <c r="AE38" s="206">
        <v>1907.08</v>
      </c>
      <c r="AF38" s="206"/>
      <c r="AG38" s="207">
        <v>1037.44444444444</v>
      </c>
      <c r="AH38" s="207">
        <v>1008.61111111111</v>
      </c>
      <c r="AI38" s="207">
        <v>960.416666666667</v>
      </c>
      <c r="AJ38" s="207">
        <v>1055.16666666667</v>
      </c>
      <c r="AK38" s="207">
        <v>941.694444444444</v>
      </c>
      <c r="AL38" s="207">
        <v>865.694444444444</v>
      </c>
      <c r="AM38" s="207" t="s">
        <v>13</v>
      </c>
      <c r="AN38" s="207">
        <v>1538.72</v>
      </c>
      <c r="AO38" s="207">
        <v>1461.22</v>
      </c>
    </row>
    <row r="39" s="196" customFormat="1" ht="20" customHeight="1" spans="1:41">
      <c r="A39" s="113">
        <v>16</v>
      </c>
      <c r="B39" s="206">
        <v>1926.00777777778</v>
      </c>
      <c r="C39" s="206">
        <v>1481.93777777778</v>
      </c>
      <c r="D39" s="206">
        <v>2495.48777777778</v>
      </c>
      <c r="E39" s="206">
        <v>2146.59333333334</v>
      </c>
      <c r="F39" s="206">
        <v>2072.63</v>
      </c>
      <c r="G39" s="206">
        <v>1485.16777777778</v>
      </c>
      <c r="H39" s="206">
        <v>1737.79777777778</v>
      </c>
      <c r="I39" s="206">
        <v>1883</v>
      </c>
      <c r="J39" s="206">
        <v>1883</v>
      </c>
      <c r="K39" s="206">
        <v>1651.89</v>
      </c>
      <c r="L39" s="207"/>
      <c r="M39" s="206">
        <v>1472.27444444444</v>
      </c>
      <c r="N39" s="206">
        <v>1494.32555555556</v>
      </c>
      <c r="O39" s="207">
        <v>1565.77777777778</v>
      </c>
      <c r="P39" s="207">
        <v>1613.33333333333</v>
      </c>
      <c r="Q39" s="206">
        <v>1874.11</v>
      </c>
      <c r="R39" s="206">
        <v>1891.89</v>
      </c>
      <c r="S39" s="206">
        <v>1687.44</v>
      </c>
      <c r="T39" s="206">
        <v>1980.78</v>
      </c>
      <c r="U39" s="206">
        <v>1803</v>
      </c>
      <c r="V39" s="206">
        <v>1583.73</v>
      </c>
      <c r="W39" s="206">
        <v>2158.56</v>
      </c>
      <c r="X39" s="206">
        <v>1909.67</v>
      </c>
      <c r="Y39" s="206">
        <v>1687.44</v>
      </c>
      <c r="Z39" s="206">
        <v>1998.56</v>
      </c>
      <c r="AA39" s="206">
        <v>1555.36</v>
      </c>
      <c r="AB39" s="206">
        <v>1883</v>
      </c>
      <c r="AC39" s="206">
        <v>1989.67</v>
      </c>
      <c r="AD39" s="206">
        <v>1731.89</v>
      </c>
      <c r="AE39" s="206">
        <v>1963</v>
      </c>
      <c r="AF39" s="206"/>
      <c r="AG39" s="207">
        <v>1067.30555555556</v>
      </c>
      <c r="AH39" s="207">
        <v>1035.97222222222</v>
      </c>
      <c r="AI39" s="207">
        <v>987.138888888889</v>
      </c>
      <c r="AJ39" s="207">
        <v>1083.83333333333</v>
      </c>
      <c r="AK39" s="207">
        <v>967.027777777778</v>
      </c>
      <c r="AL39" s="207">
        <v>885.305555555556</v>
      </c>
      <c r="AM39" s="207" t="s">
        <v>13</v>
      </c>
      <c r="AN39" s="207">
        <v>1585.11</v>
      </c>
      <c r="AO39" s="207">
        <v>1505.11</v>
      </c>
    </row>
    <row r="40" s="196" customFormat="1" ht="20" customHeight="1" spans="1:41">
      <c r="A40" s="113">
        <v>16.5</v>
      </c>
      <c r="B40" s="206">
        <v>1980.28333333334</v>
      </c>
      <c r="C40" s="206">
        <v>1522.52666666666</v>
      </c>
      <c r="D40" s="206">
        <v>2566.81333333334</v>
      </c>
      <c r="E40" s="206">
        <v>2208.77222222222</v>
      </c>
      <c r="F40" s="206">
        <v>2131.04</v>
      </c>
      <c r="G40" s="206">
        <v>1525.53333333334</v>
      </c>
      <c r="H40" s="206">
        <v>1785.97333333334</v>
      </c>
      <c r="I40" s="206">
        <v>1936.42</v>
      </c>
      <c r="J40" s="206">
        <v>1936.42</v>
      </c>
      <c r="K40" s="206">
        <v>1698.08</v>
      </c>
      <c r="L40" s="207"/>
      <c r="M40" s="206">
        <v>1513.24888888888</v>
      </c>
      <c r="N40" s="206">
        <v>1535.3</v>
      </c>
      <c r="O40" s="207">
        <v>1608.11111111111</v>
      </c>
      <c r="P40" s="207">
        <v>1656.13888888889</v>
      </c>
      <c r="Q40" s="206">
        <v>1927.25</v>
      </c>
      <c r="R40" s="206">
        <v>1945.58</v>
      </c>
      <c r="S40" s="206">
        <v>1734.75</v>
      </c>
      <c r="T40" s="206">
        <v>2037.25</v>
      </c>
      <c r="U40" s="206">
        <v>1853.92</v>
      </c>
      <c r="V40" s="206">
        <v>1627.81</v>
      </c>
      <c r="W40" s="206">
        <v>2220.58</v>
      </c>
      <c r="X40" s="206">
        <v>1963.92</v>
      </c>
      <c r="Y40" s="206">
        <v>1734.75</v>
      </c>
      <c r="Z40" s="206">
        <v>2055.58</v>
      </c>
      <c r="AA40" s="206">
        <v>1598.55</v>
      </c>
      <c r="AB40" s="206">
        <v>1936.42</v>
      </c>
      <c r="AC40" s="206">
        <v>2046.42</v>
      </c>
      <c r="AD40" s="206">
        <v>1780.58</v>
      </c>
      <c r="AE40" s="206">
        <v>2018.92</v>
      </c>
      <c r="AF40" s="206"/>
      <c r="AG40" s="207">
        <v>1095.13888888889</v>
      </c>
      <c r="AH40" s="207">
        <v>1061.30555555556</v>
      </c>
      <c r="AI40" s="207">
        <v>1011.83333333333</v>
      </c>
      <c r="AJ40" s="207">
        <v>1110.47222222222</v>
      </c>
      <c r="AK40" s="207">
        <v>992.361111111111</v>
      </c>
      <c r="AL40" s="207">
        <v>904.916666666667</v>
      </c>
      <c r="AM40" s="207" t="s">
        <v>13</v>
      </c>
      <c r="AN40" s="207">
        <v>1633.53</v>
      </c>
      <c r="AO40" s="207">
        <v>1551.03</v>
      </c>
    </row>
    <row r="41" s="196" customFormat="1" ht="20" customHeight="1" spans="1:41">
      <c r="A41" s="113">
        <v>17</v>
      </c>
      <c r="B41" s="206">
        <v>2032.56333333334</v>
      </c>
      <c r="C41" s="206">
        <v>1561.11</v>
      </c>
      <c r="D41" s="206">
        <v>2638.21333333334</v>
      </c>
      <c r="E41" s="206">
        <v>2270.94111111112</v>
      </c>
      <c r="F41" s="206">
        <v>2189.45</v>
      </c>
      <c r="G41" s="206">
        <v>1563.91333333334</v>
      </c>
      <c r="H41" s="206">
        <v>1832.21333333334</v>
      </c>
      <c r="I41" s="206">
        <v>1989.83</v>
      </c>
      <c r="J41" s="206">
        <v>1989.83</v>
      </c>
      <c r="K41" s="206">
        <v>1744.28</v>
      </c>
      <c r="L41" s="207"/>
      <c r="M41" s="206">
        <v>1554.22333333334</v>
      </c>
      <c r="N41" s="206">
        <v>1574.26888888888</v>
      </c>
      <c r="O41" s="207">
        <v>1648.41666666667</v>
      </c>
      <c r="P41" s="207">
        <v>1700.97222222222</v>
      </c>
      <c r="Q41" s="206">
        <v>1980.39</v>
      </c>
      <c r="R41" s="206">
        <v>1999.28</v>
      </c>
      <c r="S41" s="206">
        <v>1782.06</v>
      </c>
      <c r="T41" s="206">
        <v>2093.72</v>
      </c>
      <c r="U41" s="206">
        <v>1904.83</v>
      </c>
      <c r="V41" s="206">
        <v>1671.89</v>
      </c>
      <c r="W41" s="206">
        <v>2282.61</v>
      </c>
      <c r="X41" s="206">
        <v>2018.17</v>
      </c>
      <c r="Y41" s="206">
        <v>1782.06</v>
      </c>
      <c r="Z41" s="206">
        <v>2112.61</v>
      </c>
      <c r="AA41" s="206">
        <v>1641.75</v>
      </c>
      <c r="AB41" s="206">
        <v>1989.83</v>
      </c>
      <c r="AC41" s="206">
        <v>2103.17</v>
      </c>
      <c r="AD41" s="206">
        <v>1829.28</v>
      </c>
      <c r="AE41" s="206">
        <v>2074.83</v>
      </c>
      <c r="AF41" s="206"/>
      <c r="AG41" s="207">
        <v>1125</v>
      </c>
      <c r="AH41" s="207">
        <v>1088.66666666667</v>
      </c>
      <c r="AI41" s="207">
        <v>1036.52777777778</v>
      </c>
      <c r="AJ41" s="207">
        <v>1139.13888888889</v>
      </c>
      <c r="AK41" s="207">
        <v>1017.69444444444</v>
      </c>
      <c r="AL41" s="207">
        <v>924.527777777778</v>
      </c>
      <c r="AM41" s="207" t="s">
        <v>13</v>
      </c>
      <c r="AN41" s="207">
        <v>1681.94</v>
      </c>
      <c r="AO41" s="207">
        <v>1596.94</v>
      </c>
    </row>
    <row r="42" s="196" customFormat="1" ht="20" customHeight="1" spans="1:41">
      <c r="A42" s="113">
        <v>17.5</v>
      </c>
      <c r="B42" s="206">
        <v>2086.83888888888</v>
      </c>
      <c r="C42" s="206">
        <v>1601.69888888888</v>
      </c>
      <c r="D42" s="206">
        <v>2709.53888888888</v>
      </c>
      <c r="E42" s="206">
        <v>2333.12</v>
      </c>
      <c r="F42" s="206">
        <v>2247.88</v>
      </c>
      <c r="G42" s="206">
        <v>1604.28888888888</v>
      </c>
      <c r="H42" s="206">
        <v>1880.39888888888</v>
      </c>
      <c r="I42" s="206">
        <v>2043.25</v>
      </c>
      <c r="J42" s="206">
        <v>2043.25</v>
      </c>
      <c r="K42" s="206">
        <v>1790.47</v>
      </c>
      <c r="L42" s="207"/>
      <c r="M42" s="206">
        <v>1595.19777777778</v>
      </c>
      <c r="N42" s="206">
        <v>1613.23777777778</v>
      </c>
      <c r="O42" s="207">
        <v>1690.75</v>
      </c>
      <c r="P42" s="207">
        <v>1743.77777777778</v>
      </c>
      <c r="Q42" s="206">
        <v>2033.53</v>
      </c>
      <c r="R42" s="206">
        <v>2052.97</v>
      </c>
      <c r="S42" s="206">
        <v>1829.36</v>
      </c>
      <c r="T42" s="206">
        <v>2150.19</v>
      </c>
      <c r="U42" s="206">
        <v>1955.75</v>
      </c>
      <c r="V42" s="206">
        <v>1715.97</v>
      </c>
      <c r="W42" s="206">
        <v>2344.64</v>
      </c>
      <c r="X42" s="206">
        <v>2072.42</v>
      </c>
      <c r="Y42" s="206">
        <v>1829.36</v>
      </c>
      <c r="Z42" s="206">
        <v>2169.64</v>
      </c>
      <c r="AA42" s="206">
        <v>1684.94</v>
      </c>
      <c r="AB42" s="206">
        <v>2043.25</v>
      </c>
      <c r="AC42" s="206">
        <v>2159.92</v>
      </c>
      <c r="AD42" s="206">
        <v>1877.97</v>
      </c>
      <c r="AE42" s="206">
        <v>2130.75</v>
      </c>
      <c r="AF42" s="206"/>
      <c r="AG42" s="207">
        <v>1152.83333333333</v>
      </c>
      <c r="AH42" s="207">
        <v>1116.02777777778</v>
      </c>
      <c r="AI42" s="207">
        <v>1061.22222222222</v>
      </c>
      <c r="AJ42" s="207">
        <v>1167.80555555556</v>
      </c>
      <c r="AK42" s="207">
        <v>1043.02777777778</v>
      </c>
      <c r="AL42" s="207">
        <v>944.138888888889</v>
      </c>
      <c r="AM42" s="207" t="s">
        <v>13</v>
      </c>
      <c r="AN42" s="207">
        <v>1728.33</v>
      </c>
      <c r="AO42" s="207">
        <v>1640.83</v>
      </c>
    </row>
    <row r="43" s="196" customFormat="1" ht="20" customHeight="1" spans="1:41">
      <c r="A43" s="113">
        <v>18</v>
      </c>
      <c r="B43" s="206">
        <v>2139.10888888888</v>
      </c>
      <c r="C43" s="206">
        <v>1640.28222222222</v>
      </c>
      <c r="D43" s="206">
        <v>2780.90888888888</v>
      </c>
      <c r="E43" s="206">
        <v>2395.28888888888</v>
      </c>
      <c r="F43" s="206">
        <v>2306.3</v>
      </c>
      <c r="G43" s="206">
        <v>1644.69888888888</v>
      </c>
      <c r="H43" s="206">
        <v>1928.61888888888</v>
      </c>
      <c r="I43" s="206">
        <v>2096.67</v>
      </c>
      <c r="J43" s="206">
        <v>2096.67</v>
      </c>
      <c r="K43" s="206">
        <v>1836.67</v>
      </c>
      <c r="L43" s="207"/>
      <c r="M43" s="206">
        <v>1636.17222222222</v>
      </c>
      <c r="N43" s="206">
        <v>1654.22222222222</v>
      </c>
      <c r="O43" s="207">
        <v>1733.08333333333</v>
      </c>
      <c r="P43" s="207">
        <v>1786.58333333333</v>
      </c>
      <c r="Q43" s="206">
        <v>2086.67</v>
      </c>
      <c r="R43" s="206">
        <v>2106.67</v>
      </c>
      <c r="S43" s="206">
        <v>1876.67</v>
      </c>
      <c r="T43" s="206">
        <v>2206.67</v>
      </c>
      <c r="U43" s="206">
        <v>2006.67</v>
      </c>
      <c r="V43" s="206">
        <v>1760.05</v>
      </c>
      <c r="W43" s="206">
        <v>2406.67</v>
      </c>
      <c r="X43" s="206">
        <v>2126.67</v>
      </c>
      <c r="Y43" s="206">
        <v>1876.67</v>
      </c>
      <c r="Z43" s="206">
        <v>2226.67</v>
      </c>
      <c r="AA43" s="206">
        <v>1728.14</v>
      </c>
      <c r="AB43" s="206">
        <v>2096.67</v>
      </c>
      <c r="AC43" s="206">
        <v>2216.67</v>
      </c>
      <c r="AD43" s="206">
        <v>1926.67</v>
      </c>
      <c r="AE43" s="206">
        <v>2186.67</v>
      </c>
      <c r="AF43" s="206"/>
      <c r="AG43" s="207">
        <v>1180.66666666667</v>
      </c>
      <c r="AH43" s="207">
        <v>1143.38888888889</v>
      </c>
      <c r="AI43" s="207">
        <v>1085.91666666667</v>
      </c>
      <c r="AJ43" s="207">
        <v>1194.44444444444</v>
      </c>
      <c r="AK43" s="207">
        <v>1066.33333333333</v>
      </c>
      <c r="AL43" s="207">
        <v>963.75</v>
      </c>
      <c r="AM43" s="207" t="s">
        <v>13</v>
      </c>
      <c r="AN43" s="207">
        <v>1776.75</v>
      </c>
      <c r="AO43" s="207">
        <v>1686.75</v>
      </c>
    </row>
    <row r="44" s="196" customFormat="1" ht="20" customHeight="1" spans="1:41">
      <c r="A44" s="113">
        <v>18.5</v>
      </c>
      <c r="B44" s="206">
        <v>2193.38444444444</v>
      </c>
      <c r="C44" s="206">
        <v>1678.86555555556</v>
      </c>
      <c r="D44" s="206">
        <v>2854.26444444444</v>
      </c>
      <c r="E44" s="206">
        <v>2459.46333333334</v>
      </c>
      <c r="F44" s="206">
        <v>2366.74</v>
      </c>
      <c r="G44" s="206">
        <v>1685.06444444444</v>
      </c>
      <c r="H44" s="206">
        <v>1974.79444444444</v>
      </c>
      <c r="I44" s="206">
        <v>2150.08</v>
      </c>
      <c r="J44" s="206">
        <v>2150.08</v>
      </c>
      <c r="K44" s="206">
        <v>1882.86</v>
      </c>
      <c r="L44" s="207"/>
      <c r="M44" s="206">
        <v>1677.14666666666</v>
      </c>
      <c r="N44" s="206">
        <v>1693.19111111112</v>
      </c>
      <c r="O44" s="207">
        <v>1775.41666666667</v>
      </c>
      <c r="P44" s="207">
        <v>1831.41666666667</v>
      </c>
      <c r="Q44" s="206">
        <v>2139.81</v>
      </c>
      <c r="R44" s="206">
        <v>2160.36</v>
      </c>
      <c r="S44" s="206">
        <v>1923.97</v>
      </c>
      <c r="T44" s="206">
        <v>2263.14</v>
      </c>
      <c r="U44" s="206">
        <v>2057.58</v>
      </c>
      <c r="V44" s="206">
        <v>1804.14</v>
      </c>
      <c r="W44" s="206">
        <v>2468.69</v>
      </c>
      <c r="X44" s="206">
        <v>2180.92</v>
      </c>
      <c r="Y44" s="206">
        <v>1923.97</v>
      </c>
      <c r="Z44" s="206">
        <v>2283.69</v>
      </c>
      <c r="AA44" s="206">
        <v>1771.33</v>
      </c>
      <c r="AB44" s="206">
        <v>2150.08</v>
      </c>
      <c r="AC44" s="206">
        <v>2273.42</v>
      </c>
      <c r="AD44" s="206">
        <v>1975.36</v>
      </c>
      <c r="AE44" s="206">
        <v>2242.58</v>
      </c>
      <c r="AF44" s="206"/>
      <c r="AG44" s="207">
        <v>1210.52777777778</v>
      </c>
      <c r="AH44" s="207">
        <v>1168.72222222222</v>
      </c>
      <c r="AI44" s="207">
        <v>1112.63888888889</v>
      </c>
      <c r="AJ44" s="207">
        <v>1223.11111111111</v>
      </c>
      <c r="AK44" s="207">
        <v>1091.66666666667</v>
      </c>
      <c r="AL44" s="207">
        <v>983.361111111111</v>
      </c>
      <c r="AM44" s="207" t="s">
        <v>13</v>
      </c>
      <c r="AN44" s="207">
        <v>1823.14</v>
      </c>
      <c r="AO44" s="207">
        <v>1730.64</v>
      </c>
    </row>
    <row r="45" s="196" customFormat="1" ht="20" customHeight="1" spans="1:41">
      <c r="A45" s="113">
        <v>19</v>
      </c>
      <c r="B45" s="206">
        <v>2247.66</v>
      </c>
      <c r="C45" s="206">
        <v>1719.45444444444</v>
      </c>
      <c r="D45" s="206">
        <v>2925.6</v>
      </c>
      <c r="E45" s="206">
        <v>2521.64222222222</v>
      </c>
      <c r="F45" s="206">
        <v>2425.15</v>
      </c>
      <c r="G45" s="206">
        <v>1723.39</v>
      </c>
      <c r="H45" s="206">
        <v>2022.97</v>
      </c>
      <c r="I45" s="206">
        <v>2203.5</v>
      </c>
      <c r="J45" s="206">
        <v>2203.5</v>
      </c>
      <c r="K45" s="206">
        <v>1929.06</v>
      </c>
      <c r="L45" s="207"/>
      <c r="M45" s="206">
        <v>1718.12111111112</v>
      </c>
      <c r="N45" s="206">
        <v>1734.16555555556</v>
      </c>
      <c r="O45" s="207">
        <v>1817.75</v>
      </c>
      <c r="P45" s="207">
        <v>1874.22222222222</v>
      </c>
      <c r="Q45" s="206">
        <v>2192.94</v>
      </c>
      <c r="R45" s="206">
        <v>2214.06</v>
      </c>
      <c r="S45" s="206">
        <v>1971.28</v>
      </c>
      <c r="T45" s="206">
        <v>2319.61</v>
      </c>
      <c r="U45" s="206">
        <v>2108.5</v>
      </c>
      <c r="V45" s="206">
        <v>1848.22</v>
      </c>
      <c r="W45" s="206">
        <v>2530.72</v>
      </c>
      <c r="X45" s="206">
        <v>2235.17</v>
      </c>
      <c r="Y45" s="206">
        <v>1971.28</v>
      </c>
      <c r="Z45" s="206">
        <v>2340.72</v>
      </c>
      <c r="AA45" s="206">
        <v>1814.54</v>
      </c>
      <c r="AB45" s="206">
        <v>2203.5</v>
      </c>
      <c r="AC45" s="206">
        <v>2330.17</v>
      </c>
      <c r="AD45" s="206">
        <v>2024.06</v>
      </c>
      <c r="AE45" s="206">
        <v>2298.5</v>
      </c>
      <c r="AF45" s="206"/>
      <c r="AG45" s="207">
        <v>1238.36111111111</v>
      </c>
      <c r="AH45" s="207">
        <v>1196.08333333333</v>
      </c>
      <c r="AI45" s="207">
        <v>1137.33333333333</v>
      </c>
      <c r="AJ45" s="207">
        <v>1251.77777777778</v>
      </c>
      <c r="AK45" s="207">
        <v>1117</v>
      </c>
      <c r="AL45" s="207">
        <v>1002.97222222222</v>
      </c>
      <c r="AM45" s="207" t="s">
        <v>13</v>
      </c>
      <c r="AN45" s="207">
        <v>1871.56</v>
      </c>
      <c r="AO45" s="207">
        <v>1776.56</v>
      </c>
    </row>
    <row r="46" s="196" customFormat="1" ht="20" customHeight="1" spans="1:41">
      <c r="A46" s="113">
        <v>19.5</v>
      </c>
      <c r="B46" s="206">
        <v>2299.94</v>
      </c>
      <c r="C46" s="206">
        <v>1758.03777777778</v>
      </c>
      <c r="D46" s="206">
        <v>2996.99</v>
      </c>
      <c r="E46" s="206">
        <v>2583.81111111112</v>
      </c>
      <c r="F46" s="206">
        <v>2483.56</v>
      </c>
      <c r="G46" s="206">
        <v>1763.82</v>
      </c>
      <c r="H46" s="206">
        <v>2069.21</v>
      </c>
      <c r="I46" s="206">
        <v>2256.92</v>
      </c>
      <c r="J46" s="206">
        <v>2256.92</v>
      </c>
      <c r="K46" s="206">
        <v>1975.25</v>
      </c>
      <c r="L46" s="207"/>
      <c r="M46" s="206">
        <v>1757.09</v>
      </c>
      <c r="N46" s="206">
        <v>1773.13444444444</v>
      </c>
      <c r="O46" s="207">
        <v>1860.08333333333</v>
      </c>
      <c r="P46" s="207">
        <v>1917.02777777778</v>
      </c>
      <c r="Q46" s="206">
        <v>2246.08</v>
      </c>
      <c r="R46" s="206">
        <v>2267.75</v>
      </c>
      <c r="S46" s="206">
        <v>2018.58</v>
      </c>
      <c r="T46" s="206">
        <v>2376.08</v>
      </c>
      <c r="U46" s="206">
        <v>2159.42</v>
      </c>
      <c r="V46" s="206">
        <v>1892.3</v>
      </c>
      <c r="W46" s="206">
        <v>2592.75</v>
      </c>
      <c r="X46" s="206">
        <v>2289.42</v>
      </c>
      <c r="Y46" s="206">
        <v>2018.58</v>
      </c>
      <c r="Z46" s="206">
        <v>2397.75</v>
      </c>
      <c r="AA46" s="206">
        <v>1857.72</v>
      </c>
      <c r="AB46" s="206">
        <v>2256.92</v>
      </c>
      <c r="AC46" s="206">
        <v>2386.92</v>
      </c>
      <c r="AD46" s="206">
        <v>2072.75</v>
      </c>
      <c r="AE46" s="206">
        <v>2354.42</v>
      </c>
      <c r="AF46" s="206"/>
      <c r="AG46" s="207">
        <v>1268.22222222222</v>
      </c>
      <c r="AH46" s="207">
        <v>1223.44444444444</v>
      </c>
      <c r="AI46" s="207">
        <v>1162.02777777778</v>
      </c>
      <c r="AJ46" s="207">
        <v>1278.41666666667</v>
      </c>
      <c r="AK46" s="207">
        <v>1142.33333333333</v>
      </c>
      <c r="AL46" s="207">
        <v>1022.58333333333</v>
      </c>
      <c r="AM46" s="207" t="s">
        <v>13</v>
      </c>
      <c r="AN46" s="207">
        <v>1919.97</v>
      </c>
      <c r="AO46" s="207">
        <v>1822.47</v>
      </c>
    </row>
    <row r="47" s="196" customFormat="1" ht="20" customHeight="1" spans="1:41">
      <c r="A47" s="113">
        <v>20</v>
      </c>
      <c r="B47" s="206">
        <v>2354.21555555556</v>
      </c>
      <c r="C47" s="206">
        <v>1798.62666666666</v>
      </c>
      <c r="D47" s="206">
        <v>3068.31555555556</v>
      </c>
      <c r="E47" s="206">
        <v>2645.98</v>
      </c>
      <c r="F47" s="206">
        <v>2541.99</v>
      </c>
      <c r="G47" s="206">
        <v>1804.18555555556</v>
      </c>
      <c r="H47" s="206">
        <v>2117.39555555556</v>
      </c>
      <c r="I47" s="207" t="s">
        <v>13</v>
      </c>
      <c r="J47" s="206">
        <v>2310.33</v>
      </c>
      <c r="K47" s="206">
        <v>2021.44</v>
      </c>
      <c r="L47" s="207"/>
      <c r="M47" s="206">
        <v>1798.06444444444</v>
      </c>
      <c r="N47" s="206">
        <v>1814.10888888888</v>
      </c>
      <c r="O47" s="207">
        <v>1902.41666666667</v>
      </c>
      <c r="P47" s="207">
        <v>1961.86111111111</v>
      </c>
      <c r="Q47" s="206">
        <v>2299.22</v>
      </c>
      <c r="R47" s="206">
        <v>2321.44</v>
      </c>
      <c r="S47" s="206">
        <v>2065.89</v>
      </c>
      <c r="T47" s="206">
        <v>2432.56</v>
      </c>
      <c r="U47" s="206">
        <v>2210.33</v>
      </c>
      <c r="V47" s="206">
        <v>1936.38</v>
      </c>
      <c r="W47" s="206">
        <v>2654.78</v>
      </c>
      <c r="X47" s="206">
        <v>2343.67</v>
      </c>
      <c r="Y47" s="206">
        <v>2065.89</v>
      </c>
      <c r="Z47" s="206">
        <v>2454.78</v>
      </c>
      <c r="AA47" s="206">
        <v>1900.91</v>
      </c>
      <c r="AB47" s="206">
        <v>2310.33</v>
      </c>
      <c r="AC47" s="206">
        <v>2443.67</v>
      </c>
      <c r="AD47" s="206">
        <v>2121.44</v>
      </c>
      <c r="AE47" s="206">
        <v>2410.33</v>
      </c>
      <c r="AF47" s="206"/>
      <c r="AG47" s="207">
        <v>1296.05555555556</v>
      </c>
      <c r="AH47" s="207">
        <v>1250.80555555556</v>
      </c>
      <c r="AI47" s="207">
        <v>1186.72222222222</v>
      </c>
      <c r="AJ47" s="207">
        <v>1307.08333333333</v>
      </c>
      <c r="AK47" s="207">
        <v>1165.63888888889</v>
      </c>
      <c r="AL47" s="207">
        <v>1042.19444444444</v>
      </c>
      <c r="AM47" s="207" t="s">
        <v>13</v>
      </c>
      <c r="AN47" s="207">
        <v>1966.36</v>
      </c>
      <c r="AO47" s="207">
        <v>1866.36</v>
      </c>
    </row>
    <row r="48" s="196" customFormat="1" ht="20" customHeight="1" spans="1:41">
      <c r="A48" s="113">
        <v>20.5</v>
      </c>
      <c r="B48" s="206">
        <v>2406.48555555556</v>
      </c>
      <c r="C48" s="206">
        <v>1837.21</v>
      </c>
      <c r="D48" s="207" t="s">
        <v>13</v>
      </c>
      <c r="E48" s="206">
        <v>2708.15888888888</v>
      </c>
      <c r="F48" s="206">
        <v>2600.4</v>
      </c>
      <c r="G48" s="206">
        <v>1842.55555555556</v>
      </c>
      <c r="H48" s="206">
        <v>2165.61555555556</v>
      </c>
      <c r="I48" s="207" t="s">
        <v>13</v>
      </c>
      <c r="J48" s="206">
        <v>2363.75</v>
      </c>
      <c r="K48" s="206">
        <v>2067.64</v>
      </c>
      <c r="L48" s="207"/>
      <c r="M48" s="206">
        <v>1839.04888888888</v>
      </c>
      <c r="N48" s="206">
        <v>1853.07777777778</v>
      </c>
      <c r="O48" s="207" t="s">
        <v>13</v>
      </c>
      <c r="P48" s="207">
        <v>2004.66666666667</v>
      </c>
      <c r="Q48" s="206">
        <v>2352.36</v>
      </c>
      <c r="R48" s="206">
        <v>2375.14</v>
      </c>
      <c r="S48" s="206">
        <v>2113.19</v>
      </c>
      <c r="T48" s="206">
        <v>2489.03</v>
      </c>
      <c r="U48" s="206">
        <v>2261.25</v>
      </c>
      <c r="V48" s="206">
        <v>1980.46</v>
      </c>
      <c r="W48" s="206" t="s">
        <v>13</v>
      </c>
      <c r="X48" s="206">
        <v>2397.92</v>
      </c>
      <c r="Y48" s="206">
        <v>2113.19</v>
      </c>
      <c r="Z48" s="206">
        <v>2511.81</v>
      </c>
      <c r="AA48" s="206" t="s">
        <v>13</v>
      </c>
      <c r="AB48" s="206">
        <v>2363.75</v>
      </c>
      <c r="AC48" s="206">
        <v>2500.42</v>
      </c>
      <c r="AD48" s="206">
        <v>2170.14</v>
      </c>
      <c r="AE48" s="206" t="s">
        <v>13</v>
      </c>
      <c r="AF48" s="206"/>
      <c r="AG48" s="207">
        <v>1325.91666666667</v>
      </c>
      <c r="AH48" s="207">
        <v>1278.16666666667</v>
      </c>
      <c r="AI48" s="207">
        <v>1211.41666666667</v>
      </c>
      <c r="AJ48" s="207">
        <v>1335.75</v>
      </c>
      <c r="AK48" s="207">
        <v>1190.97222222222</v>
      </c>
      <c r="AL48" s="207">
        <v>1061.80555555556</v>
      </c>
      <c r="AM48" s="207" t="s">
        <v>13</v>
      </c>
      <c r="AN48" s="207">
        <v>2014.78</v>
      </c>
      <c r="AO48" s="207">
        <v>1912.28</v>
      </c>
    </row>
    <row r="49" s="196" customFormat="1" ht="20" customHeight="1" spans="1:41">
      <c r="A49" s="113">
        <v>21</v>
      </c>
      <c r="B49" s="206">
        <v>2460.76111111112</v>
      </c>
      <c r="C49" s="206">
        <v>1875.79333333334</v>
      </c>
      <c r="D49" s="207" t="s">
        <v>13</v>
      </c>
      <c r="E49" s="206">
        <v>2770.32777777778</v>
      </c>
      <c r="F49" s="206">
        <v>2660.84</v>
      </c>
      <c r="G49" s="206">
        <v>1882.92111111112</v>
      </c>
      <c r="H49" s="206">
        <v>2211.79111111112</v>
      </c>
      <c r="I49" s="207" t="s">
        <v>13</v>
      </c>
      <c r="J49" s="206">
        <v>2415.14</v>
      </c>
      <c r="K49" s="206">
        <v>2111.81</v>
      </c>
      <c r="L49" s="207"/>
      <c r="M49" s="206">
        <v>1880.02333333334</v>
      </c>
      <c r="N49" s="206">
        <v>1892.04666666666</v>
      </c>
      <c r="O49" s="207" t="s">
        <v>13</v>
      </c>
      <c r="P49" s="207">
        <v>2049.5</v>
      </c>
      <c r="Q49" s="206">
        <v>2403.47</v>
      </c>
      <c r="R49" s="206">
        <v>2426.81</v>
      </c>
      <c r="S49" s="206">
        <v>2158.47</v>
      </c>
      <c r="T49" s="206">
        <v>2543.47</v>
      </c>
      <c r="U49" s="206">
        <v>2310.14</v>
      </c>
      <c r="V49" s="206">
        <v>2022.53</v>
      </c>
      <c r="W49" s="206" t="s">
        <v>13</v>
      </c>
      <c r="X49" s="206">
        <v>2450.14</v>
      </c>
      <c r="Y49" s="206">
        <v>2158.47</v>
      </c>
      <c r="Z49" s="206">
        <v>2566.81</v>
      </c>
      <c r="AA49" s="206" t="s">
        <v>13</v>
      </c>
      <c r="AB49" s="206">
        <v>2415.14</v>
      </c>
      <c r="AC49" s="206">
        <v>2555.14</v>
      </c>
      <c r="AD49" s="206">
        <v>2216.81</v>
      </c>
      <c r="AE49" s="206" t="s">
        <v>13</v>
      </c>
      <c r="AF49" s="206"/>
      <c r="AG49" s="207">
        <v>1353.75</v>
      </c>
      <c r="AH49" s="207">
        <v>1303.5</v>
      </c>
      <c r="AI49" s="207">
        <v>1238.13888888889</v>
      </c>
      <c r="AJ49" s="207">
        <v>1362.38888888889</v>
      </c>
      <c r="AK49" s="207">
        <v>1216.30555555556</v>
      </c>
      <c r="AL49" s="207">
        <v>1081.41666666667</v>
      </c>
      <c r="AM49" s="207" t="s">
        <v>13</v>
      </c>
      <c r="AN49" s="207">
        <v>2063.19</v>
      </c>
      <c r="AO49" s="207">
        <v>1958.19</v>
      </c>
    </row>
    <row r="50" s="196" customFormat="1" ht="20" customHeight="1" spans="1:41">
      <c r="A50" s="113">
        <v>21.5</v>
      </c>
      <c r="B50" s="206">
        <v>2513.03111111112</v>
      </c>
      <c r="C50" s="206">
        <v>1916.38222222222</v>
      </c>
      <c r="D50" s="207" t="s">
        <v>13</v>
      </c>
      <c r="E50" s="206">
        <v>2832.49666666666</v>
      </c>
      <c r="F50" s="206">
        <v>2719.25</v>
      </c>
      <c r="G50" s="206">
        <v>1923.33111111112</v>
      </c>
      <c r="H50" s="206">
        <v>2260.01111111112</v>
      </c>
      <c r="I50" s="207" t="s">
        <v>13</v>
      </c>
      <c r="J50" s="206">
        <v>2468.56</v>
      </c>
      <c r="K50" s="206">
        <v>2158</v>
      </c>
      <c r="L50" s="207"/>
      <c r="M50" s="206">
        <v>1920.99777777778</v>
      </c>
      <c r="N50" s="206">
        <v>1933.02111111112</v>
      </c>
      <c r="O50" s="207" t="s">
        <v>13</v>
      </c>
      <c r="P50" s="207">
        <v>2092.30555555556</v>
      </c>
      <c r="Q50" s="206">
        <v>2456.61</v>
      </c>
      <c r="R50" s="206">
        <v>2480.5</v>
      </c>
      <c r="S50" s="206">
        <v>2205.78</v>
      </c>
      <c r="T50" s="206">
        <v>2599.94</v>
      </c>
      <c r="U50" s="206">
        <v>2361.06</v>
      </c>
      <c r="V50" s="206">
        <v>2066.61</v>
      </c>
      <c r="W50" s="206" t="s">
        <v>13</v>
      </c>
      <c r="X50" s="206">
        <v>2504.39</v>
      </c>
      <c r="Y50" s="206">
        <v>2205.78</v>
      </c>
      <c r="Z50" s="206">
        <v>2623.83</v>
      </c>
      <c r="AA50" s="206" t="s">
        <v>13</v>
      </c>
      <c r="AB50" s="206">
        <v>2468.56</v>
      </c>
      <c r="AC50" s="206">
        <v>2611.89</v>
      </c>
      <c r="AD50" s="206">
        <v>2265.5</v>
      </c>
      <c r="AE50" s="206" t="s">
        <v>13</v>
      </c>
      <c r="AF50" s="206"/>
      <c r="AG50" s="207">
        <v>1383.61111111111</v>
      </c>
      <c r="AH50" s="207">
        <v>1330.86111111111</v>
      </c>
      <c r="AI50" s="207">
        <v>1262.83333333333</v>
      </c>
      <c r="AJ50" s="207">
        <v>1391.05555555556</v>
      </c>
      <c r="AK50" s="207">
        <v>1241.63888888889</v>
      </c>
      <c r="AL50" s="207">
        <v>1101.02777777778</v>
      </c>
      <c r="AM50" s="207" t="s">
        <v>13</v>
      </c>
      <c r="AN50" s="207">
        <v>2109.58</v>
      </c>
      <c r="AO50" s="207">
        <v>2002.08</v>
      </c>
    </row>
    <row r="51" s="196" customFormat="1" ht="20" customHeight="1" spans="1:41">
      <c r="A51" s="113">
        <v>22</v>
      </c>
      <c r="B51" s="206">
        <v>2567.31666666666</v>
      </c>
      <c r="C51" s="206">
        <v>1954.96555555556</v>
      </c>
      <c r="D51" s="207" t="s">
        <v>13</v>
      </c>
      <c r="E51" s="206">
        <v>2894.67555555556</v>
      </c>
      <c r="F51" s="206">
        <v>2777.66</v>
      </c>
      <c r="G51" s="206">
        <v>1963.72666666666</v>
      </c>
      <c r="H51" s="206">
        <v>2306.20666666666</v>
      </c>
      <c r="I51" s="207" t="s">
        <v>13</v>
      </c>
      <c r="J51" s="206">
        <v>2521.97</v>
      </c>
      <c r="K51" s="206">
        <v>2204.19</v>
      </c>
      <c r="L51" s="207"/>
      <c r="M51" s="206">
        <v>1961.97222222222</v>
      </c>
      <c r="N51" s="206">
        <v>1972</v>
      </c>
      <c r="O51" s="207" t="s">
        <v>13</v>
      </c>
      <c r="P51" s="207">
        <v>2135.11111111111</v>
      </c>
      <c r="Q51" s="206">
        <v>2509.75</v>
      </c>
      <c r="R51" s="206">
        <v>2534.19</v>
      </c>
      <c r="S51" s="206">
        <v>2253.08</v>
      </c>
      <c r="T51" s="206">
        <v>2656.42</v>
      </c>
      <c r="U51" s="206">
        <v>2411.97</v>
      </c>
      <c r="V51" s="206">
        <v>2110.7</v>
      </c>
      <c r="W51" s="206" t="s">
        <v>13</v>
      </c>
      <c r="X51" s="206">
        <v>2558.64</v>
      </c>
      <c r="Y51" s="206">
        <v>2253.08</v>
      </c>
      <c r="Z51" s="206">
        <v>2680.86</v>
      </c>
      <c r="AA51" s="206" t="s">
        <v>13</v>
      </c>
      <c r="AB51" s="206">
        <v>2521.97</v>
      </c>
      <c r="AC51" s="206">
        <v>2668.64</v>
      </c>
      <c r="AD51" s="206">
        <v>2314.19</v>
      </c>
      <c r="AE51" s="206" t="s">
        <v>13</v>
      </c>
      <c r="AF51" s="206"/>
      <c r="AG51" s="207">
        <v>1411.44444444444</v>
      </c>
      <c r="AH51" s="207">
        <v>1358.22222222222</v>
      </c>
      <c r="AI51" s="207">
        <v>1287.52777777778</v>
      </c>
      <c r="AJ51" s="207">
        <v>1419.72222222222</v>
      </c>
      <c r="AK51" s="207">
        <v>1266.97222222222</v>
      </c>
      <c r="AL51" s="207">
        <v>1120.63888888889</v>
      </c>
      <c r="AM51" s="207" t="s">
        <v>13</v>
      </c>
      <c r="AN51" s="207">
        <v>2158</v>
      </c>
      <c r="AO51" s="207">
        <v>2048</v>
      </c>
    </row>
    <row r="52" s="196" customFormat="1" ht="20" customHeight="1" spans="1:41">
      <c r="A52" s="113">
        <v>22.5</v>
      </c>
      <c r="B52" s="206">
        <v>2621.59222222222</v>
      </c>
      <c r="C52" s="206">
        <v>1995.55444444444</v>
      </c>
      <c r="D52" s="207" t="s">
        <v>13</v>
      </c>
      <c r="E52" s="206">
        <v>2956.84444444444</v>
      </c>
      <c r="F52" s="206">
        <v>2836.09</v>
      </c>
      <c r="G52" s="206">
        <v>2002.04222222222</v>
      </c>
      <c r="H52" s="206">
        <v>2354.39222222222</v>
      </c>
      <c r="I52" s="207" t="s">
        <v>13</v>
      </c>
      <c r="J52" s="206">
        <v>2575.39</v>
      </c>
      <c r="K52" s="206">
        <v>2250.39</v>
      </c>
      <c r="L52" s="207"/>
      <c r="M52" s="206">
        <v>2002.94666666666</v>
      </c>
      <c r="N52" s="206">
        <v>2012.97444444444</v>
      </c>
      <c r="O52" s="207" t="s">
        <v>13</v>
      </c>
      <c r="P52" s="207">
        <v>2179.94444444444</v>
      </c>
      <c r="Q52" s="206">
        <v>2562.89</v>
      </c>
      <c r="R52" s="206">
        <v>2587.89</v>
      </c>
      <c r="S52" s="206">
        <v>2300.39</v>
      </c>
      <c r="T52" s="206">
        <v>2712.89</v>
      </c>
      <c r="U52" s="206">
        <v>2462.89</v>
      </c>
      <c r="V52" s="206">
        <v>2154.78</v>
      </c>
      <c r="W52" s="206" t="s">
        <v>13</v>
      </c>
      <c r="X52" s="206">
        <v>2612.89</v>
      </c>
      <c r="Y52" s="206">
        <v>2300.39</v>
      </c>
      <c r="Z52" s="206">
        <v>2737.89</v>
      </c>
      <c r="AA52" s="206" t="s">
        <v>13</v>
      </c>
      <c r="AB52" s="206">
        <v>2575.39</v>
      </c>
      <c r="AC52" s="206">
        <v>2725.39</v>
      </c>
      <c r="AD52" s="206">
        <v>2362.89</v>
      </c>
      <c r="AE52" s="206" t="s">
        <v>13</v>
      </c>
      <c r="AF52" s="206"/>
      <c r="AG52" s="207">
        <v>1439.27777777778</v>
      </c>
      <c r="AH52" s="207">
        <v>1385.58333333333</v>
      </c>
      <c r="AI52" s="207">
        <v>1312.22222222222</v>
      </c>
      <c r="AJ52" s="207">
        <v>1446.36111111111</v>
      </c>
      <c r="AK52" s="207">
        <v>1290.27777777778</v>
      </c>
      <c r="AL52" s="207">
        <v>1140.25</v>
      </c>
      <c r="AM52" s="207" t="s">
        <v>13</v>
      </c>
      <c r="AN52" s="207">
        <v>2204.39</v>
      </c>
      <c r="AO52" s="207">
        <v>2091.89</v>
      </c>
    </row>
    <row r="53" s="196" customFormat="1" ht="20" customHeight="1" spans="1:41">
      <c r="A53" s="113">
        <v>23</v>
      </c>
      <c r="B53" s="206">
        <v>2673.86222222222</v>
      </c>
      <c r="C53" s="206">
        <v>2034.13777777778</v>
      </c>
      <c r="D53" s="207" t="s">
        <v>13</v>
      </c>
      <c r="E53" s="206">
        <v>3019.02333333334</v>
      </c>
      <c r="F53" s="206">
        <v>2894.5</v>
      </c>
      <c r="G53" s="206">
        <v>2042.45222222222</v>
      </c>
      <c r="H53" s="206">
        <v>2402.61222222222</v>
      </c>
      <c r="I53" s="207" t="s">
        <v>13</v>
      </c>
      <c r="J53" s="206">
        <v>2628.81</v>
      </c>
      <c r="K53" s="206">
        <v>2296.58</v>
      </c>
      <c r="L53" s="207"/>
      <c r="M53" s="206">
        <v>2043.92111111112</v>
      </c>
      <c r="N53" s="206">
        <v>2051.94333333334</v>
      </c>
      <c r="O53" s="207" t="s">
        <v>13</v>
      </c>
      <c r="P53" s="207">
        <v>2222.75</v>
      </c>
      <c r="Q53" s="206">
        <v>2616.03</v>
      </c>
      <c r="R53" s="206">
        <v>2641.58</v>
      </c>
      <c r="S53" s="206">
        <v>2347.69</v>
      </c>
      <c r="T53" s="206">
        <v>2769.36</v>
      </c>
      <c r="U53" s="206">
        <v>2513.81</v>
      </c>
      <c r="V53" s="206">
        <v>2198.86</v>
      </c>
      <c r="W53" s="206" t="s">
        <v>13</v>
      </c>
      <c r="X53" s="206">
        <v>2667.14</v>
      </c>
      <c r="Y53" s="206">
        <v>2347.69</v>
      </c>
      <c r="Z53" s="206">
        <v>2794.92</v>
      </c>
      <c r="AA53" s="206" t="s">
        <v>13</v>
      </c>
      <c r="AB53" s="206">
        <v>2628.81</v>
      </c>
      <c r="AC53" s="206">
        <v>2782.14</v>
      </c>
      <c r="AD53" s="206">
        <v>2411.58</v>
      </c>
      <c r="AE53" s="206" t="s">
        <v>13</v>
      </c>
      <c r="AF53" s="206"/>
      <c r="AG53" s="207">
        <v>1469.13888888889</v>
      </c>
      <c r="AH53" s="207">
        <v>1410.91666666667</v>
      </c>
      <c r="AI53" s="207">
        <v>1338.94444444444</v>
      </c>
      <c r="AJ53" s="207">
        <v>1475.02777777778</v>
      </c>
      <c r="AK53" s="207">
        <v>1315.61111111111</v>
      </c>
      <c r="AL53" s="207">
        <v>1159.86111111111</v>
      </c>
      <c r="AM53" s="207" t="s">
        <v>13</v>
      </c>
      <c r="AN53" s="207">
        <v>2252.81</v>
      </c>
      <c r="AO53" s="207">
        <v>2137.81</v>
      </c>
    </row>
    <row r="54" s="196" customFormat="1" ht="20" customHeight="1" spans="1:41">
      <c r="A54" s="113">
        <v>23.5</v>
      </c>
      <c r="B54" s="206">
        <v>2728.13777777778</v>
      </c>
      <c r="C54" s="206">
        <v>2072.72111111112</v>
      </c>
      <c r="D54" s="207" t="s">
        <v>13</v>
      </c>
      <c r="E54" s="206">
        <v>3081.19222222222</v>
      </c>
      <c r="F54" s="206">
        <v>2952.93</v>
      </c>
      <c r="G54" s="206">
        <v>2082.82777777778</v>
      </c>
      <c r="H54" s="206">
        <v>2448.78777777778</v>
      </c>
      <c r="I54" s="207" t="s">
        <v>13</v>
      </c>
      <c r="J54" s="206">
        <v>2682.22</v>
      </c>
      <c r="K54" s="206">
        <v>2342.78</v>
      </c>
      <c r="L54" s="207"/>
      <c r="M54" s="206">
        <v>2084.89555555556</v>
      </c>
      <c r="N54" s="206">
        <v>2092.91777777778</v>
      </c>
      <c r="O54" s="207" t="s">
        <v>13</v>
      </c>
      <c r="P54" s="207">
        <v>2265.55555555556</v>
      </c>
      <c r="Q54" s="206">
        <v>2669.17</v>
      </c>
      <c r="R54" s="206">
        <v>2695.28</v>
      </c>
      <c r="S54" s="206">
        <v>2395</v>
      </c>
      <c r="T54" s="206">
        <v>2825.83</v>
      </c>
      <c r="U54" s="206">
        <v>2564.72</v>
      </c>
      <c r="V54" s="206">
        <v>2242.94</v>
      </c>
      <c r="W54" s="206" t="s">
        <v>13</v>
      </c>
      <c r="X54" s="206">
        <v>2721.39</v>
      </c>
      <c r="Y54" s="206">
        <v>2395</v>
      </c>
      <c r="Z54" s="206">
        <v>2851.94</v>
      </c>
      <c r="AA54" s="206" t="s">
        <v>13</v>
      </c>
      <c r="AB54" s="206">
        <v>2682.22</v>
      </c>
      <c r="AC54" s="206">
        <v>2838.89</v>
      </c>
      <c r="AD54" s="206">
        <v>2460.28</v>
      </c>
      <c r="AE54" s="206" t="s">
        <v>13</v>
      </c>
      <c r="AF54" s="206"/>
      <c r="AG54" s="207">
        <v>1496.97222222222</v>
      </c>
      <c r="AH54" s="207">
        <v>1438.27777777778</v>
      </c>
      <c r="AI54" s="207">
        <v>1363.63888888889</v>
      </c>
      <c r="AJ54" s="207">
        <v>1503.69444444444</v>
      </c>
      <c r="AK54" s="207">
        <v>1340.94444444444</v>
      </c>
      <c r="AL54" s="207">
        <v>1179.47222222222</v>
      </c>
      <c r="AM54" s="207" t="s">
        <v>13</v>
      </c>
      <c r="AN54" s="207">
        <v>2301.22</v>
      </c>
      <c r="AO54" s="207">
        <v>2183.72</v>
      </c>
    </row>
    <row r="55" s="196" customFormat="1" ht="20" customHeight="1" spans="1:41">
      <c r="A55" s="113">
        <v>24</v>
      </c>
      <c r="B55" s="206">
        <v>2780.41777777778</v>
      </c>
      <c r="C55" s="206">
        <v>2113.31</v>
      </c>
      <c r="D55" s="207" t="s">
        <v>13</v>
      </c>
      <c r="E55" s="206">
        <v>3143.36111111112</v>
      </c>
      <c r="F55" s="206">
        <v>3013.35</v>
      </c>
      <c r="G55" s="206">
        <v>2123.25777777778</v>
      </c>
      <c r="H55" s="206">
        <v>2497.02777777778</v>
      </c>
      <c r="I55" s="207" t="s">
        <v>13</v>
      </c>
      <c r="J55" s="206">
        <v>2735.64</v>
      </c>
      <c r="K55" s="206">
        <v>2388.97</v>
      </c>
      <c r="L55" s="207"/>
      <c r="M55" s="206">
        <v>2123.86444444444</v>
      </c>
      <c r="N55" s="206">
        <v>2131.88666666666</v>
      </c>
      <c r="O55" s="207" t="s">
        <v>13</v>
      </c>
      <c r="P55" s="207">
        <v>2310.38888888889</v>
      </c>
      <c r="Q55" s="206">
        <v>2722.31</v>
      </c>
      <c r="R55" s="206">
        <v>2748.97</v>
      </c>
      <c r="S55" s="206">
        <v>2442.31</v>
      </c>
      <c r="T55" s="206">
        <v>2882.31</v>
      </c>
      <c r="U55" s="206">
        <v>2615.64</v>
      </c>
      <c r="V55" s="206">
        <v>2287.02</v>
      </c>
      <c r="W55" s="206" t="s">
        <v>13</v>
      </c>
      <c r="X55" s="206">
        <v>2775.64</v>
      </c>
      <c r="Y55" s="206">
        <v>2442.31</v>
      </c>
      <c r="Z55" s="206">
        <v>2908.97</v>
      </c>
      <c r="AA55" s="206" t="s">
        <v>13</v>
      </c>
      <c r="AB55" s="206">
        <v>2735.64</v>
      </c>
      <c r="AC55" s="206">
        <v>2895.64</v>
      </c>
      <c r="AD55" s="206">
        <v>2508.97</v>
      </c>
      <c r="AE55" s="206" t="s">
        <v>13</v>
      </c>
      <c r="AF55" s="206"/>
      <c r="AG55" s="207">
        <v>1526.83333333333</v>
      </c>
      <c r="AH55" s="207">
        <v>1465.63888888889</v>
      </c>
      <c r="AI55" s="207">
        <v>1388.33333333333</v>
      </c>
      <c r="AJ55" s="207">
        <v>1530.33333333333</v>
      </c>
      <c r="AK55" s="207">
        <v>1366.27777777778</v>
      </c>
      <c r="AL55" s="207">
        <v>1199.08333333333</v>
      </c>
      <c r="AM55" s="207" t="s">
        <v>13</v>
      </c>
      <c r="AN55" s="207">
        <v>2347.61</v>
      </c>
      <c r="AO55" s="207">
        <v>2227.61</v>
      </c>
    </row>
    <row r="56" s="196" customFormat="1" ht="20" customHeight="1" spans="1:41">
      <c r="A56" s="113">
        <v>24.5</v>
      </c>
      <c r="B56" s="206">
        <v>2834.69333333334</v>
      </c>
      <c r="C56" s="206">
        <v>2151.89333333334</v>
      </c>
      <c r="D56" s="207" t="s">
        <v>13</v>
      </c>
      <c r="E56" s="206">
        <v>3205.54</v>
      </c>
      <c r="F56" s="206">
        <v>3071.77</v>
      </c>
      <c r="G56" s="206">
        <v>2161.57333333334</v>
      </c>
      <c r="H56" s="206">
        <v>2543.20333333334</v>
      </c>
      <c r="I56" s="207" t="s">
        <v>13</v>
      </c>
      <c r="J56" s="206">
        <v>2789.06</v>
      </c>
      <c r="K56" s="206">
        <v>2435.17</v>
      </c>
      <c r="L56" s="207"/>
      <c r="M56" s="206">
        <v>2164.83888888888</v>
      </c>
      <c r="N56" s="206">
        <v>2172.86111111112</v>
      </c>
      <c r="O56" s="207" t="s">
        <v>13</v>
      </c>
      <c r="P56" s="207">
        <v>2353.19444444444</v>
      </c>
      <c r="Q56" s="206">
        <v>2775.44</v>
      </c>
      <c r="R56" s="206">
        <v>2802.67</v>
      </c>
      <c r="S56" s="206">
        <v>2489.61</v>
      </c>
      <c r="T56" s="206">
        <v>2938.78</v>
      </c>
      <c r="U56" s="206">
        <v>2666.56</v>
      </c>
      <c r="V56" s="206">
        <v>2331.1</v>
      </c>
      <c r="W56" s="206" t="s">
        <v>13</v>
      </c>
      <c r="X56" s="206">
        <v>2829.89</v>
      </c>
      <c r="Y56" s="206">
        <v>2489.61</v>
      </c>
      <c r="Z56" s="206">
        <v>2966</v>
      </c>
      <c r="AA56" s="206" t="s">
        <v>13</v>
      </c>
      <c r="AB56" s="206">
        <v>2789.06</v>
      </c>
      <c r="AC56" s="206">
        <v>2952.39</v>
      </c>
      <c r="AD56" s="206">
        <v>2557.67</v>
      </c>
      <c r="AE56" s="206" t="s">
        <v>13</v>
      </c>
      <c r="AF56" s="206"/>
      <c r="AG56" s="207">
        <v>1554.66666666667</v>
      </c>
      <c r="AH56" s="207">
        <v>1493</v>
      </c>
      <c r="AI56" s="207">
        <v>1413.02777777778</v>
      </c>
      <c r="AJ56" s="207">
        <v>1559</v>
      </c>
      <c r="AK56" s="207">
        <v>1389.58333333333</v>
      </c>
      <c r="AL56" s="207">
        <v>1218.69444444444</v>
      </c>
      <c r="AM56" s="207" t="s">
        <v>13</v>
      </c>
      <c r="AN56" s="207">
        <v>2396.03</v>
      </c>
      <c r="AO56" s="207">
        <v>2273.53</v>
      </c>
    </row>
    <row r="57" s="196" customFormat="1" ht="20" customHeight="1" spans="1:41">
      <c r="A57" s="113">
        <v>25</v>
      </c>
      <c r="B57" s="206">
        <v>2888.96888888888</v>
      </c>
      <c r="C57" s="206">
        <v>2192.48222222222</v>
      </c>
      <c r="D57" s="207" t="s">
        <v>13</v>
      </c>
      <c r="E57" s="206">
        <v>3267.70888888888</v>
      </c>
      <c r="F57" s="206">
        <v>3130.2</v>
      </c>
      <c r="G57" s="206">
        <v>2201.94888888888</v>
      </c>
      <c r="H57" s="206">
        <v>2591.38888888888</v>
      </c>
      <c r="I57" s="207" t="s">
        <v>13</v>
      </c>
      <c r="J57" s="206">
        <v>2842.47</v>
      </c>
      <c r="K57" s="206">
        <v>2481.36</v>
      </c>
      <c r="L57" s="207"/>
      <c r="M57" s="206">
        <v>2205.81333333334</v>
      </c>
      <c r="N57" s="206">
        <v>2211.83</v>
      </c>
      <c r="O57" s="207" t="s">
        <v>13</v>
      </c>
      <c r="P57" s="207">
        <v>2398.02777777778</v>
      </c>
      <c r="Q57" s="206">
        <v>2828.58</v>
      </c>
      <c r="R57" s="206">
        <v>2856.36</v>
      </c>
      <c r="S57" s="206">
        <v>2536.92</v>
      </c>
      <c r="T57" s="206">
        <v>2995.25</v>
      </c>
      <c r="U57" s="206">
        <v>2717.47</v>
      </c>
      <c r="V57" s="206">
        <v>2375.19</v>
      </c>
      <c r="W57" s="206" t="s">
        <v>13</v>
      </c>
      <c r="X57" s="206">
        <v>2884.14</v>
      </c>
      <c r="Y57" s="206">
        <v>2536.92</v>
      </c>
      <c r="Z57" s="206">
        <v>3023.03</v>
      </c>
      <c r="AA57" s="206" t="s">
        <v>13</v>
      </c>
      <c r="AB57" s="206">
        <v>2842.47</v>
      </c>
      <c r="AC57" s="206">
        <v>3009.14</v>
      </c>
      <c r="AD57" s="206">
        <v>2606.36</v>
      </c>
      <c r="AE57" s="206" t="s">
        <v>13</v>
      </c>
      <c r="AF57" s="206"/>
      <c r="AG57" s="207">
        <v>1584.52777777778</v>
      </c>
      <c r="AH57" s="207">
        <v>1518.33333333333</v>
      </c>
      <c r="AI57" s="207">
        <v>1437.72222222222</v>
      </c>
      <c r="AJ57" s="207">
        <v>1587.66666666667</v>
      </c>
      <c r="AK57" s="207">
        <v>1414.91666666667</v>
      </c>
      <c r="AL57" s="207">
        <v>1238.30555555556</v>
      </c>
      <c r="AM57" s="207" t="s">
        <v>13</v>
      </c>
      <c r="AN57" s="207">
        <v>2444.44</v>
      </c>
      <c r="AO57" s="207">
        <v>2319.44</v>
      </c>
    </row>
    <row r="58" s="196" customFormat="1" ht="20" customHeight="1" spans="1:41">
      <c r="A58" s="113">
        <v>25.5</v>
      </c>
      <c r="B58" s="206">
        <v>2941.23888888888</v>
      </c>
      <c r="C58" s="206">
        <v>2231.06555555556</v>
      </c>
      <c r="D58" s="207" t="s">
        <v>13</v>
      </c>
      <c r="E58" s="206">
        <v>3329.87777777778</v>
      </c>
      <c r="F58" s="206">
        <v>3188.61</v>
      </c>
      <c r="G58" s="206">
        <v>2242.35888888888</v>
      </c>
      <c r="H58" s="206">
        <v>2637.59888888888</v>
      </c>
      <c r="I58" s="207" t="s">
        <v>13</v>
      </c>
      <c r="J58" s="206">
        <v>2895.89</v>
      </c>
      <c r="K58" s="206">
        <v>2527.56</v>
      </c>
      <c r="L58" s="207"/>
      <c r="M58" s="206">
        <v>2246.78777777778</v>
      </c>
      <c r="N58" s="206">
        <v>2250.79888888888</v>
      </c>
      <c r="O58" s="207" t="s">
        <v>13</v>
      </c>
      <c r="P58" s="207">
        <v>2440.83333333333</v>
      </c>
      <c r="Q58" s="206">
        <v>2881.72</v>
      </c>
      <c r="R58" s="206">
        <v>2910.06</v>
      </c>
      <c r="S58" s="206">
        <v>2584.22</v>
      </c>
      <c r="T58" s="206">
        <v>3051.72</v>
      </c>
      <c r="U58" s="206">
        <v>2768.39</v>
      </c>
      <c r="V58" s="206">
        <v>2419.27</v>
      </c>
      <c r="W58" s="206" t="s">
        <v>13</v>
      </c>
      <c r="X58" s="206">
        <v>2938.39</v>
      </c>
      <c r="Y58" s="206">
        <v>2584.22</v>
      </c>
      <c r="Z58" s="206">
        <v>3080.06</v>
      </c>
      <c r="AA58" s="206" t="s">
        <v>13</v>
      </c>
      <c r="AB58" s="206">
        <v>2895.89</v>
      </c>
      <c r="AC58" s="206">
        <v>3065.89</v>
      </c>
      <c r="AD58" s="206">
        <v>2655.06</v>
      </c>
      <c r="AE58" s="206" t="s">
        <v>13</v>
      </c>
      <c r="AF58" s="206"/>
      <c r="AG58" s="207">
        <v>1612.36111111111</v>
      </c>
      <c r="AH58" s="207">
        <v>1545.69444444444</v>
      </c>
      <c r="AI58" s="207">
        <v>1464.44444444444</v>
      </c>
      <c r="AJ58" s="207">
        <v>1614.30555555556</v>
      </c>
      <c r="AK58" s="207">
        <v>1440.25</v>
      </c>
      <c r="AL58" s="207">
        <v>1257.91666666667</v>
      </c>
      <c r="AM58" s="207" t="s">
        <v>13</v>
      </c>
      <c r="AN58" s="207">
        <v>2490.83</v>
      </c>
      <c r="AO58" s="207">
        <v>2363.33</v>
      </c>
    </row>
    <row r="59" s="196" customFormat="1" ht="20" customHeight="1" spans="1:41">
      <c r="A59" s="113">
        <v>26</v>
      </c>
      <c r="B59" s="206">
        <v>2995.51444444444</v>
      </c>
      <c r="C59" s="206">
        <v>2269.64888888888</v>
      </c>
      <c r="D59" s="207" t="s">
        <v>13</v>
      </c>
      <c r="E59" s="206">
        <v>3392.05666666666</v>
      </c>
      <c r="F59" s="206">
        <v>3247.04</v>
      </c>
      <c r="G59" s="206">
        <v>2282.73444444444</v>
      </c>
      <c r="H59" s="206">
        <v>2685.78444444444</v>
      </c>
      <c r="I59" s="207" t="s">
        <v>13</v>
      </c>
      <c r="J59" s="206">
        <v>2949.31</v>
      </c>
      <c r="K59" s="206">
        <v>2573.75</v>
      </c>
      <c r="L59" s="207"/>
      <c r="M59" s="206">
        <v>2287.77222222222</v>
      </c>
      <c r="N59" s="206">
        <v>2291.77333333334</v>
      </c>
      <c r="O59" s="207" t="s">
        <v>13</v>
      </c>
      <c r="P59" s="207">
        <v>2483.63888888889</v>
      </c>
      <c r="Q59" s="206">
        <v>2934.86</v>
      </c>
      <c r="R59" s="206">
        <v>2963.75</v>
      </c>
      <c r="S59" s="206">
        <v>2631.53</v>
      </c>
      <c r="T59" s="206">
        <v>3108.19</v>
      </c>
      <c r="U59" s="206">
        <v>2819.31</v>
      </c>
      <c r="V59" s="206">
        <v>2463.35</v>
      </c>
      <c r="W59" s="206" t="s">
        <v>13</v>
      </c>
      <c r="X59" s="206">
        <v>2992.64</v>
      </c>
      <c r="Y59" s="206">
        <v>2631.53</v>
      </c>
      <c r="Z59" s="206">
        <v>3137.08</v>
      </c>
      <c r="AA59" s="206" t="s">
        <v>13</v>
      </c>
      <c r="AB59" s="206">
        <v>2949.31</v>
      </c>
      <c r="AC59" s="206">
        <v>3122.64</v>
      </c>
      <c r="AD59" s="206">
        <v>2703.75</v>
      </c>
      <c r="AE59" s="206" t="s">
        <v>13</v>
      </c>
      <c r="AF59" s="206"/>
      <c r="AG59" s="207">
        <v>1642.22222222222</v>
      </c>
      <c r="AH59" s="207">
        <v>1573.05555555556</v>
      </c>
      <c r="AI59" s="207">
        <v>1489.13888888889</v>
      </c>
      <c r="AJ59" s="207">
        <v>1642.97222222222</v>
      </c>
      <c r="AK59" s="207">
        <v>1465.58333333333</v>
      </c>
      <c r="AL59" s="207">
        <v>1277.52777777778</v>
      </c>
      <c r="AM59" s="207" t="s">
        <v>13</v>
      </c>
      <c r="AN59" s="207">
        <v>2539.25</v>
      </c>
      <c r="AO59" s="207">
        <v>2409.25</v>
      </c>
    </row>
    <row r="60" s="196" customFormat="1" ht="20" customHeight="1" spans="1:41">
      <c r="A60" s="113">
        <v>26.5</v>
      </c>
      <c r="B60" s="206">
        <v>3047.79444444444</v>
      </c>
      <c r="C60" s="206">
        <v>2310.23777777778</v>
      </c>
      <c r="D60" s="207" t="s">
        <v>13</v>
      </c>
      <c r="E60" s="206">
        <v>3454.22555555556</v>
      </c>
      <c r="F60" s="206">
        <v>3305.45</v>
      </c>
      <c r="G60" s="206">
        <v>2321.11444444444</v>
      </c>
      <c r="H60" s="206">
        <v>2734.02444444444</v>
      </c>
      <c r="I60" s="207" t="s">
        <v>13</v>
      </c>
      <c r="J60" s="206">
        <v>3002.72</v>
      </c>
      <c r="K60" s="206">
        <v>2619.94</v>
      </c>
      <c r="L60" s="207"/>
      <c r="M60" s="206">
        <v>2328.74666666666</v>
      </c>
      <c r="N60" s="206">
        <v>2330.75222222222</v>
      </c>
      <c r="O60" s="207" t="s">
        <v>13</v>
      </c>
      <c r="P60" s="207">
        <v>2528.47222222222</v>
      </c>
      <c r="Q60" s="206">
        <v>2988</v>
      </c>
      <c r="R60" s="206">
        <v>3017.44</v>
      </c>
      <c r="S60" s="206">
        <v>2678.83</v>
      </c>
      <c r="T60" s="206">
        <v>3164.67</v>
      </c>
      <c r="U60" s="206">
        <v>2870.22</v>
      </c>
      <c r="V60" s="206">
        <v>2507.43</v>
      </c>
      <c r="W60" s="206" t="s">
        <v>13</v>
      </c>
      <c r="X60" s="206">
        <v>3046.89</v>
      </c>
      <c r="Y60" s="206">
        <v>2678.83</v>
      </c>
      <c r="Z60" s="206">
        <v>3194.11</v>
      </c>
      <c r="AA60" s="206" t="s">
        <v>13</v>
      </c>
      <c r="AB60" s="206">
        <v>3002.72</v>
      </c>
      <c r="AC60" s="206">
        <v>3179.39</v>
      </c>
      <c r="AD60" s="206">
        <v>2752.44</v>
      </c>
      <c r="AE60" s="206" t="s">
        <v>13</v>
      </c>
      <c r="AF60" s="206"/>
      <c r="AG60" s="207">
        <v>1670.05555555556</v>
      </c>
      <c r="AH60" s="207">
        <v>1600.41666666667</v>
      </c>
      <c r="AI60" s="207">
        <v>1513.83333333333</v>
      </c>
      <c r="AJ60" s="207">
        <v>1671.63888888889</v>
      </c>
      <c r="AK60" s="207">
        <v>1488.88888888889</v>
      </c>
      <c r="AL60" s="207">
        <v>1297.13888888889</v>
      </c>
      <c r="AM60" s="207" t="s">
        <v>13</v>
      </c>
      <c r="AN60" s="207">
        <v>2587.67</v>
      </c>
      <c r="AO60" s="207">
        <v>2455.17</v>
      </c>
    </row>
    <row r="61" s="196" customFormat="1" ht="20" customHeight="1" spans="1:41">
      <c r="A61" s="113">
        <v>27</v>
      </c>
      <c r="B61" s="206">
        <v>3102.07</v>
      </c>
      <c r="C61" s="206">
        <v>2348.82111111112</v>
      </c>
      <c r="D61" s="207" t="s">
        <v>13</v>
      </c>
      <c r="E61" s="206">
        <v>3516.40444444444</v>
      </c>
      <c r="F61" s="206">
        <v>3365.87</v>
      </c>
      <c r="G61" s="206">
        <v>2361.48</v>
      </c>
      <c r="H61" s="206">
        <v>2780.2</v>
      </c>
      <c r="I61" s="207" t="s">
        <v>13</v>
      </c>
      <c r="J61" s="206">
        <v>3056.14</v>
      </c>
      <c r="K61" s="206">
        <v>2666.14</v>
      </c>
      <c r="L61" s="207"/>
      <c r="M61" s="206">
        <v>2369.72111111112</v>
      </c>
      <c r="N61" s="206">
        <v>2371.72666666666</v>
      </c>
      <c r="O61" s="207" t="s">
        <v>13</v>
      </c>
      <c r="P61" s="207">
        <v>2571.27777777778</v>
      </c>
      <c r="Q61" s="206">
        <v>3041.14</v>
      </c>
      <c r="R61" s="206">
        <v>3071.14</v>
      </c>
      <c r="S61" s="206">
        <v>2726.14</v>
      </c>
      <c r="T61" s="206">
        <v>3221.14</v>
      </c>
      <c r="U61" s="206">
        <v>2921.14</v>
      </c>
      <c r="V61" s="206">
        <v>2551.51</v>
      </c>
      <c r="W61" s="206" t="s">
        <v>13</v>
      </c>
      <c r="X61" s="206">
        <v>3101.14</v>
      </c>
      <c r="Y61" s="206">
        <v>2726.14</v>
      </c>
      <c r="Z61" s="206">
        <v>3251.14</v>
      </c>
      <c r="AA61" s="206" t="s">
        <v>13</v>
      </c>
      <c r="AB61" s="206">
        <v>3056.14</v>
      </c>
      <c r="AC61" s="206">
        <v>3236.14</v>
      </c>
      <c r="AD61" s="206">
        <v>2801.14</v>
      </c>
      <c r="AE61" s="206" t="s">
        <v>13</v>
      </c>
      <c r="AF61" s="206"/>
      <c r="AG61" s="207">
        <v>1699.91666666667</v>
      </c>
      <c r="AH61" s="207">
        <v>1627.77777777778</v>
      </c>
      <c r="AI61" s="207">
        <v>1538.52777777778</v>
      </c>
      <c r="AJ61" s="207">
        <v>1698.27777777778</v>
      </c>
      <c r="AK61" s="207">
        <v>1514.22222222222</v>
      </c>
      <c r="AL61" s="207">
        <v>1316.75</v>
      </c>
      <c r="AM61" s="207" t="s">
        <v>13</v>
      </c>
      <c r="AN61" s="207">
        <v>2634.06</v>
      </c>
      <c r="AO61" s="207">
        <v>2499.06</v>
      </c>
    </row>
    <row r="62" s="196" customFormat="1" ht="20" customHeight="1" spans="1:41">
      <c r="A62" s="113">
        <v>27.5</v>
      </c>
      <c r="B62" s="206">
        <v>3154.34</v>
      </c>
      <c r="C62" s="206">
        <v>2389.41</v>
      </c>
      <c r="D62" s="207" t="s">
        <v>13</v>
      </c>
      <c r="E62" s="206">
        <v>3578.57333333334</v>
      </c>
      <c r="F62" s="206">
        <v>3424.3</v>
      </c>
      <c r="G62" s="206">
        <v>2401.9</v>
      </c>
      <c r="H62" s="206">
        <v>2828.42</v>
      </c>
      <c r="I62" s="207" t="s">
        <v>13</v>
      </c>
      <c r="J62" s="206">
        <v>3107.53</v>
      </c>
      <c r="K62" s="206">
        <v>2710.31</v>
      </c>
      <c r="L62" s="207"/>
      <c r="M62" s="206">
        <v>2410.69555555556</v>
      </c>
      <c r="N62" s="206">
        <v>2410.69555555556</v>
      </c>
      <c r="O62" s="207" t="s">
        <v>13</v>
      </c>
      <c r="P62" s="207">
        <v>2614.08333333333</v>
      </c>
      <c r="Q62" s="206">
        <v>3092.25</v>
      </c>
      <c r="R62" s="206">
        <v>3122.81</v>
      </c>
      <c r="S62" s="206">
        <v>2771.42</v>
      </c>
      <c r="T62" s="206">
        <v>3275.58</v>
      </c>
      <c r="U62" s="206">
        <v>2970.03</v>
      </c>
      <c r="V62" s="206">
        <v>2593.58</v>
      </c>
      <c r="W62" s="206" t="s">
        <v>13</v>
      </c>
      <c r="X62" s="206">
        <v>3153.36</v>
      </c>
      <c r="Y62" s="206">
        <v>2771.42</v>
      </c>
      <c r="Z62" s="206">
        <v>3306.14</v>
      </c>
      <c r="AA62" s="206" t="s">
        <v>13</v>
      </c>
      <c r="AB62" s="206">
        <v>3107.53</v>
      </c>
      <c r="AC62" s="206">
        <v>3290.86</v>
      </c>
      <c r="AD62" s="206">
        <v>2847.81</v>
      </c>
      <c r="AE62" s="206" t="s">
        <v>13</v>
      </c>
      <c r="AF62" s="206"/>
      <c r="AG62" s="207">
        <v>1727.75</v>
      </c>
      <c r="AH62" s="207">
        <v>1653.11111111111</v>
      </c>
      <c r="AI62" s="207">
        <v>1565.25</v>
      </c>
      <c r="AJ62" s="207">
        <v>1726.94444444444</v>
      </c>
      <c r="AK62" s="207">
        <v>1539.55555555556</v>
      </c>
      <c r="AL62" s="207">
        <v>1336.36111111111</v>
      </c>
      <c r="AM62" s="207" t="s">
        <v>13</v>
      </c>
      <c r="AN62" s="207">
        <v>2682.47</v>
      </c>
      <c r="AO62" s="207">
        <v>2544.97</v>
      </c>
    </row>
    <row r="63" s="196" customFormat="1" ht="20" customHeight="1" spans="1:41">
      <c r="A63" s="113">
        <v>28</v>
      </c>
      <c r="B63" s="206">
        <v>3208.61555555556</v>
      </c>
      <c r="C63" s="206">
        <v>2427.99333333334</v>
      </c>
      <c r="D63" s="207" t="s">
        <v>13</v>
      </c>
      <c r="E63" s="206">
        <v>3640.74222222222</v>
      </c>
      <c r="F63" s="206">
        <v>3482.71</v>
      </c>
      <c r="G63" s="206">
        <v>2440.21555555556</v>
      </c>
      <c r="H63" s="206">
        <v>2874.59555555556</v>
      </c>
      <c r="I63" s="207" t="s">
        <v>13</v>
      </c>
      <c r="J63" s="206">
        <v>3160.94</v>
      </c>
      <c r="K63" s="206">
        <v>2756.5</v>
      </c>
      <c r="L63" s="207"/>
      <c r="M63" s="206">
        <v>2451.67</v>
      </c>
      <c r="N63" s="206">
        <v>2451.67</v>
      </c>
      <c r="O63" s="207" t="s">
        <v>13</v>
      </c>
      <c r="P63" s="207">
        <v>2658.91666666667</v>
      </c>
      <c r="Q63" s="206">
        <v>3145.39</v>
      </c>
      <c r="R63" s="206">
        <v>3176.5</v>
      </c>
      <c r="S63" s="206">
        <v>2818.72</v>
      </c>
      <c r="T63" s="206">
        <v>3332.06</v>
      </c>
      <c r="U63" s="206">
        <v>3020.94</v>
      </c>
      <c r="V63" s="206">
        <v>2637.66</v>
      </c>
      <c r="W63" s="206" t="s">
        <v>13</v>
      </c>
      <c r="X63" s="206">
        <v>3207.61</v>
      </c>
      <c r="Y63" s="206">
        <v>2818.72</v>
      </c>
      <c r="Z63" s="206">
        <v>3363.17</v>
      </c>
      <c r="AA63" s="206" t="s">
        <v>13</v>
      </c>
      <c r="AB63" s="206">
        <v>3160.94</v>
      </c>
      <c r="AC63" s="206">
        <v>3347.61</v>
      </c>
      <c r="AD63" s="206">
        <v>2896.5</v>
      </c>
      <c r="AE63" s="206" t="s">
        <v>13</v>
      </c>
      <c r="AF63" s="206"/>
      <c r="AG63" s="207">
        <v>1755.58333333333</v>
      </c>
      <c r="AH63" s="207">
        <v>1680.47222222222</v>
      </c>
      <c r="AI63" s="207">
        <v>1589.94444444444</v>
      </c>
      <c r="AJ63" s="207">
        <v>1755.61111111111</v>
      </c>
      <c r="AK63" s="207">
        <v>1564.88888888889</v>
      </c>
      <c r="AL63" s="207">
        <v>1355.97222222222</v>
      </c>
      <c r="AM63" s="207" t="s">
        <v>13</v>
      </c>
      <c r="AN63" s="207">
        <v>2728.86</v>
      </c>
      <c r="AO63" s="207">
        <v>2588.86</v>
      </c>
    </row>
    <row r="64" s="196" customFormat="1" ht="20" customHeight="1" spans="1:41">
      <c r="A64" s="113">
        <v>28.5</v>
      </c>
      <c r="B64" s="206">
        <v>3262.89111111112</v>
      </c>
      <c r="C64" s="206">
        <v>2468.58222222222</v>
      </c>
      <c r="D64" s="207" t="s">
        <v>13</v>
      </c>
      <c r="E64" s="206">
        <v>3702.92111111112</v>
      </c>
      <c r="F64" s="206">
        <v>3541.14</v>
      </c>
      <c r="G64" s="206">
        <v>2480.58111111112</v>
      </c>
      <c r="H64" s="206">
        <v>2922.78111111112</v>
      </c>
      <c r="I64" s="207" t="s">
        <v>13</v>
      </c>
      <c r="J64" s="206">
        <v>3214.36</v>
      </c>
      <c r="K64" s="206">
        <v>2802.69</v>
      </c>
      <c r="L64" s="207"/>
      <c r="M64" s="206">
        <v>2490.63888888888</v>
      </c>
      <c r="N64" s="206">
        <v>2490.63888888888</v>
      </c>
      <c r="O64" s="207" t="s">
        <v>13</v>
      </c>
      <c r="P64" s="207">
        <v>2701.72222222222</v>
      </c>
      <c r="Q64" s="206">
        <v>3198.53</v>
      </c>
      <c r="R64" s="206">
        <v>3230.19</v>
      </c>
      <c r="S64" s="206">
        <v>2866.03</v>
      </c>
      <c r="T64" s="206">
        <v>3388.53</v>
      </c>
      <c r="U64" s="206">
        <v>3071.86</v>
      </c>
      <c r="V64" s="206">
        <v>2681.75</v>
      </c>
      <c r="W64" s="206" t="s">
        <v>13</v>
      </c>
      <c r="X64" s="206">
        <v>3261.86</v>
      </c>
      <c r="Y64" s="206">
        <v>2866.03</v>
      </c>
      <c r="Z64" s="206">
        <v>3420.19</v>
      </c>
      <c r="AA64" s="206" t="s">
        <v>13</v>
      </c>
      <c r="AB64" s="206">
        <v>3214.36</v>
      </c>
      <c r="AC64" s="206">
        <v>3404.36</v>
      </c>
      <c r="AD64" s="206">
        <v>2945.19</v>
      </c>
      <c r="AE64" s="206" t="s">
        <v>13</v>
      </c>
      <c r="AF64" s="206"/>
      <c r="AG64" s="207">
        <v>1785.44444444444</v>
      </c>
      <c r="AH64" s="207">
        <v>1707.83333333333</v>
      </c>
      <c r="AI64" s="207">
        <v>1614.63888888889</v>
      </c>
      <c r="AJ64" s="207">
        <v>1782.25</v>
      </c>
      <c r="AK64" s="207">
        <v>1590.22222222222</v>
      </c>
      <c r="AL64" s="207">
        <v>1375.58333333333</v>
      </c>
      <c r="AM64" s="207" t="s">
        <v>13</v>
      </c>
      <c r="AN64" s="207">
        <v>2777.28</v>
      </c>
      <c r="AO64" s="207">
        <v>2634.78</v>
      </c>
    </row>
    <row r="65" s="196" customFormat="1" ht="20" customHeight="1" spans="1:41">
      <c r="A65" s="113">
        <v>29</v>
      </c>
      <c r="B65" s="206">
        <v>3315.17111111112</v>
      </c>
      <c r="C65" s="206">
        <v>2507.16555555556</v>
      </c>
      <c r="D65" s="207" t="s">
        <v>13</v>
      </c>
      <c r="E65" s="206">
        <v>3765.09</v>
      </c>
      <c r="F65" s="206">
        <v>3599.55</v>
      </c>
      <c r="G65" s="206">
        <v>2521.02111111112</v>
      </c>
      <c r="H65" s="206">
        <v>2971.02111111112</v>
      </c>
      <c r="I65" s="207" t="s">
        <v>13</v>
      </c>
      <c r="J65" s="206">
        <v>3267.78</v>
      </c>
      <c r="K65" s="206">
        <v>2848.89</v>
      </c>
      <c r="L65" s="207"/>
      <c r="M65" s="206">
        <v>2531.61333333334</v>
      </c>
      <c r="N65" s="206">
        <v>2529.60777777778</v>
      </c>
      <c r="O65" s="207" t="s">
        <v>13</v>
      </c>
      <c r="P65" s="207">
        <v>2746.55555555556</v>
      </c>
      <c r="Q65" s="206">
        <v>3251.67</v>
      </c>
      <c r="R65" s="206">
        <v>3283.89</v>
      </c>
      <c r="S65" s="206">
        <v>2913.33</v>
      </c>
      <c r="T65" s="206">
        <v>3445</v>
      </c>
      <c r="U65" s="206">
        <v>3122.78</v>
      </c>
      <c r="V65" s="206">
        <v>2725.83</v>
      </c>
      <c r="W65" s="206" t="s">
        <v>13</v>
      </c>
      <c r="X65" s="206">
        <v>3316.11</v>
      </c>
      <c r="Y65" s="206">
        <v>2913.33</v>
      </c>
      <c r="Z65" s="206">
        <v>3477.22</v>
      </c>
      <c r="AA65" s="206" t="s">
        <v>13</v>
      </c>
      <c r="AB65" s="206">
        <v>3267.78</v>
      </c>
      <c r="AC65" s="206">
        <v>3461.11</v>
      </c>
      <c r="AD65" s="206">
        <v>2993.89</v>
      </c>
      <c r="AE65" s="206" t="s">
        <v>13</v>
      </c>
      <c r="AF65" s="206"/>
      <c r="AG65" s="207">
        <v>1813.27777777778</v>
      </c>
      <c r="AH65" s="207">
        <v>1735.19444444444</v>
      </c>
      <c r="AI65" s="207">
        <v>1639.33333333333</v>
      </c>
      <c r="AJ65" s="207">
        <v>1810.91666666667</v>
      </c>
      <c r="AK65" s="207">
        <v>1613.52777777778</v>
      </c>
      <c r="AL65" s="207">
        <v>1395.19444444444</v>
      </c>
      <c r="AM65" s="207" t="s">
        <v>13</v>
      </c>
      <c r="AN65" s="207">
        <v>2825.69</v>
      </c>
      <c r="AO65" s="207">
        <v>2680.69</v>
      </c>
    </row>
    <row r="66" s="196" customFormat="1" ht="20" customHeight="1" spans="1:41">
      <c r="A66" s="113">
        <v>29.5</v>
      </c>
      <c r="B66" s="206">
        <v>3369.44666666666</v>
      </c>
      <c r="C66" s="206">
        <v>2545.74888888888</v>
      </c>
      <c r="D66" s="207" t="s">
        <v>13</v>
      </c>
      <c r="E66" s="206">
        <v>3829.26444444444</v>
      </c>
      <c r="F66" s="206">
        <v>3659.97</v>
      </c>
      <c r="G66" s="206">
        <v>2561.38666666666</v>
      </c>
      <c r="H66" s="206">
        <v>3017.19666666666</v>
      </c>
      <c r="I66" s="207" t="s">
        <v>13</v>
      </c>
      <c r="J66" s="206">
        <v>3321.19</v>
      </c>
      <c r="K66" s="206">
        <v>2895.08</v>
      </c>
      <c r="L66" s="207"/>
      <c r="M66" s="206">
        <v>2572.58777777778</v>
      </c>
      <c r="N66" s="206">
        <v>2570.58222222222</v>
      </c>
      <c r="O66" s="207" t="s">
        <v>13</v>
      </c>
      <c r="P66" s="207">
        <v>2789.36111111111</v>
      </c>
      <c r="Q66" s="206">
        <v>3304.81</v>
      </c>
      <c r="R66" s="206">
        <v>3337.58</v>
      </c>
      <c r="S66" s="206">
        <v>2960.64</v>
      </c>
      <c r="T66" s="206">
        <v>3501.47</v>
      </c>
      <c r="U66" s="206">
        <v>3173.69</v>
      </c>
      <c r="V66" s="206">
        <v>2769.91</v>
      </c>
      <c r="W66" s="206" t="s">
        <v>13</v>
      </c>
      <c r="X66" s="206">
        <v>3370.36</v>
      </c>
      <c r="Y66" s="206">
        <v>2960.64</v>
      </c>
      <c r="Z66" s="206">
        <v>3534.25</v>
      </c>
      <c r="AA66" s="206" t="s">
        <v>13</v>
      </c>
      <c r="AB66" s="206">
        <v>3321.19</v>
      </c>
      <c r="AC66" s="206">
        <v>3517.86</v>
      </c>
      <c r="AD66" s="206">
        <v>3042.58</v>
      </c>
      <c r="AE66" s="206" t="s">
        <v>13</v>
      </c>
      <c r="AF66" s="206"/>
      <c r="AG66" s="207">
        <v>1843.13888888889</v>
      </c>
      <c r="AH66" s="207">
        <v>1760.52777777778</v>
      </c>
      <c r="AI66" s="207">
        <v>1664.02777777778</v>
      </c>
      <c r="AJ66" s="207">
        <v>1837.55555555556</v>
      </c>
      <c r="AK66" s="207">
        <v>1638.86111111111</v>
      </c>
      <c r="AL66" s="207">
        <v>1414.80555555556</v>
      </c>
      <c r="AM66" s="207" t="s">
        <v>13</v>
      </c>
      <c r="AN66" s="207">
        <v>2872.08</v>
      </c>
      <c r="AO66" s="207">
        <v>2724.58</v>
      </c>
    </row>
    <row r="67" s="196" customFormat="1" ht="20" customHeight="1" spans="1:41">
      <c r="A67" s="113">
        <v>30</v>
      </c>
      <c r="B67" s="206">
        <v>3421.71666666666</v>
      </c>
      <c r="C67" s="206">
        <v>2586.33777777778</v>
      </c>
      <c r="D67" s="207" t="s">
        <v>13</v>
      </c>
      <c r="E67" s="206">
        <v>3891.44333333334</v>
      </c>
      <c r="F67" s="206">
        <v>3718.4</v>
      </c>
      <c r="G67" s="206">
        <v>2599.74666666666</v>
      </c>
      <c r="H67" s="206">
        <v>3065.41666666666</v>
      </c>
      <c r="I67" s="207" t="s">
        <v>13</v>
      </c>
      <c r="J67" s="206">
        <v>3374.61</v>
      </c>
      <c r="K67" s="206">
        <v>2941.28</v>
      </c>
      <c r="L67" s="207"/>
      <c r="M67" s="206">
        <v>2613.56222222222</v>
      </c>
      <c r="N67" s="206">
        <v>2609.55111111112</v>
      </c>
      <c r="O67" s="207" t="s">
        <v>13</v>
      </c>
      <c r="P67" s="207">
        <v>2832.16666666667</v>
      </c>
      <c r="Q67" s="206">
        <v>3357.94</v>
      </c>
      <c r="R67" s="206">
        <v>3391.28</v>
      </c>
      <c r="S67" s="206">
        <v>3007.94</v>
      </c>
      <c r="T67" s="206">
        <v>3557.94</v>
      </c>
      <c r="U67" s="206">
        <v>3224.61</v>
      </c>
      <c r="V67" s="206">
        <v>2813.99</v>
      </c>
      <c r="W67" s="206" t="s">
        <v>13</v>
      </c>
      <c r="X67" s="206">
        <v>3424.61</v>
      </c>
      <c r="Y67" s="206">
        <v>3007.94</v>
      </c>
      <c r="Z67" s="206">
        <v>3591.28</v>
      </c>
      <c r="AA67" s="206" t="s">
        <v>13</v>
      </c>
      <c r="AB67" s="206">
        <v>3374.61</v>
      </c>
      <c r="AC67" s="206">
        <v>3574.61</v>
      </c>
      <c r="AD67" s="206">
        <v>3091.28</v>
      </c>
      <c r="AE67" s="206" t="s">
        <v>13</v>
      </c>
      <c r="AF67" s="206"/>
      <c r="AG67" s="207">
        <v>1870.97222222222</v>
      </c>
      <c r="AH67" s="207">
        <v>1787.88888888889</v>
      </c>
      <c r="AI67" s="207">
        <v>1690.75</v>
      </c>
      <c r="AJ67" s="207">
        <v>1866.22222222222</v>
      </c>
      <c r="AK67" s="207">
        <v>1664.19444444444</v>
      </c>
      <c r="AL67" s="207">
        <v>1434.41666666667</v>
      </c>
      <c r="AM67" s="207" t="s">
        <v>13</v>
      </c>
      <c r="AN67" s="207">
        <v>2920.5</v>
      </c>
      <c r="AO67" s="207">
        <v>2770.5</v>
      </c>
    </row>
    <row r="69" s="197" customFormat="1" ht="38.25" spans="1:1">
      <c r="A69" s="197" t="s">
        <v>2272</v>
      </c>
    </row>
    <row r="70" s="197" customFormat="1" ht="38.25" spans="1:1">
      <c r="A70" s="197" t="s">
        <v>2273</v>
      </c>
    </row>
    <row r="71" s="197" customFormat="1" ht="38.25" spans="1:1">
      <c r="A71" s="197" t="s">
        <v>2274</v>
      </c>
    </row>
  </sheetData>
  <mergeCells count="12">
    <mergeCell ref="A1:AO1"/>
    <mergeCell ref="A2:AO2"/>
    <mergeCell ref="A3:AO3"/>
    <mergeCell ref="A4:AO4"/>
    <mergeCell ref="A5:AO5"/>
    <mergeCell ref="B6:D6"/>
    <mergeCell ref="E6:F6"/>
    <mergeCell ref="G6:H6"/>
    <mergeCell ref="I6:K6"/>
    <mergeCell ref="L6:AF6"/>
    <mergeCell ref="AG6:AO6"/>
    <mergeCell ref="A6:A7"/>
  </mergeCells>
  <hyperlinks>
    <hyperlink ref="AP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J1" sqref="J1"/>
    </sheetView>
  </sheetViews>
  <sheetFormatPr defaultColWidth="9" defaultRowHeight="13.5"/>
  <cols>
    <col min="1" max="8" width="15.625" customWidth="1"/>
    <col min="9" max="9" width="23.25" customWidth="1"/>
  </cols>
  <sheetData>
    <row r="1" ht="26.25" spans="1:10">
      <c r="A1" s="653" t="s">
        <v>151</v>
      </c>
      <c r="B1" s="654"/>
      <c r="C1" s="654"/>
      <c r="D1" s="654"/>
      <c r="E1" s="654"/>
      <c r="F1" s="654"/>
      <c r="G1" s="654"/>
      <c r="H1" s="654"/>
      <c r="I1" s="684"/>
      <c r="J1" s="37" t="s">
        <v>60</v>
      </c>
    </row>
    <row r="2" ht="14.25" spans="1:9">
      <c r="A2" s="655" t="s">
        <v>152</v>
      </c>
      <c r="B2" s="656"/>
      <c r="C2" s="656"/>
      <c r="D2" s="656"/>
      <c r="E2" s="656"/>
      <c r="F2" s="656"/>
      <c r="G2" s="656"/>
      <c r="H2" s="656"/>
      <c r="I2" s="685"/>
    </row>
    <row r="3" ht="14.25" spans="1:9">
      <c r="A3" s="597" t="s">
        <v>153</v>
      </c>
      <c r="B3" s="656"/>
      <c r="C3" s="656"/>
      <c r="D3" s="656"/>
      <c r="E3" s="656"/>
      <c r="F3" s="656"/>
      <c r="G3" s="657" t="s">
        <v>154</v>
      </c>
      <c r="H3" s="658"/>
      <c r="I3" s="685"/>
    </row>
    <row r="4" spans="1:9">
      <c r="A4" s="659" t="s">
        <v>155</v>
      </c>
      <c r="B4" s="660"/>
      <c r="C4" s="660"/>
      <c r="D4" s="660"/>
      <c r="E4" s="660"/>
      <c r="F4" s="660"/>
      <c r="G4" s="660"/>
      <c r="H4" s="660"/>
      <c r="I4" s="686"/>
    </row>
    <row r="5" ht="36" customHeight="1" spans="1:9">
      <c r="A5" s="661" t="s">
        <v>156</v>
      </c>
      <c r="B5" s="662"/>
      <c r="C5" s="662"/>
      <c r="D5" s="662"/>
      <c r="E5" s="662"/>
      <c r="F5" s="662"/>
      <c r="G5" s="662"/>
      <c r="H5" s="662"/>
      <c r="I5" s="687"/>
    </row>
    <row r="6" ht="19" customHeight="1" spans="1:9">
      <c r="A6" s="663" t="s">
        <v>157</v>
      </c>
      <c r="B6" s="664"/>
      <c r="C6" s="664"/>
      <c r="D6" s="664"/>
      <c r="E6" s="664"/>
      <c r="F6" s="664"/>
      <c r="G6" s="664"/>
      <c r="H6" s="664"/>
      <c r="I6" s="688"/>
    </row>
    <row r="7" ht="28" customHeight="1" spans="1:9">
      <c r="A7" s="663" t="s">
        <v>158</v>
      </c>
      <c r="B7" s="665"/>
      <c r="C7" s="665"/>
      <c r="D7" s="665"/>
      <c r="E7" s="665"/>
      <c r="F7" s="665"/>
      <c r="G7" s="665"/>
      <c r="H7" s="665"/>
      <c r="I7" s="688"/>
    </row>
    <row r="8" ht="15" customHeight="1" spans="1:9">
      <c r="A8" s="663" t="s">
        <v>159</v>
      </c>
      <c r="B8" s="664"/>
      <c r="C8" s="664"/>
      <c r="D8" s="664"/>
      <c r="E8" s="664"/>
      <c r="F8" s="664"/>
      <c r="G8" s="664"/>
      <c r="H8" s="664"/>
      <c r="I8" s="688"/>
    </row>
    <row r="9" ht="60" customHeight="1" spans="1:9">
      <c r="A9" s="663" t="s">
        <v>160</v>
      </c>
      <c r="B9" s="664"/>
      <c r="C9" s="664"/>
      <c r="D9" s="664"/>
      <c r="E9" s="664"/>
      <c r="F9" s="664"/>
      <c r="G9" s="664"/>
      <c r="H9" s="664"/>
      <c r="I9" s="688"/>
    </row>
    <row r="10" ht="27" customHeight="1" spans="1:9">
      <c r="A10" s="663" t="s">
        <v>161</v>
      </c>
      <c r="B10" s="665"/>
      <c r="C10" s="665"/>
      <c r="D10" s="665"/>
      <c r="E10" s="665"/>
      <c r="F10" s="665"/>
      <c r="G10" s="665"/>
      <c r="H10" s="665"/>
      <c r="I10" s="688"/>
    </row>
    <row r="11" spans="1:9">
      <c r="A11" s="666" t="s">
        <v>162</v>
      </c>
      <c r="B11" s="664"/>
      <c r="C11" s="664"/>
      <c r="D11" s="664"/>
      <c r="E11" s="664"/>
      <c r="F11" s="664"/>
      <c r="G11" s="664"/>
      <c r="H11" s="664"/>
      <c r="I11" s="688"/>
    </row>
    <row r="12" ht="30" customHeight="1" spans="1:9">
      <c r="A12" s="667" t="s">
        <v>163</v>
      </c>
      <c r="B12" s="668"/>
      <c r="C12" s="668"/>
      <c r="D12" s="668"/>
      <c r="E12" s="668"/>
      <c r="F12" s="668"/>
      <c r="G12" s="668"/>
      <c r="H12" s="668"/>
      <c r="I12" s="689"/>
    </row>
    <row r="13" ht="27" customHeight="1" spans="1:9">
      <c r="A13" s="669" t="s">
        <v>164</v>
      </c>
      <c r="B13" s="668"/>
      <c r="C13" s="668"/>
      <c r="D13" s="668"/>
      <c r="E13" s="668"/>
      <c r="F13" s="668"/>
      <c r="G13" s="668"/>
      <c r="H13" s="668"/>
      <c r="I13" s="689"/>
    </row>
    <row r="14" ht="31" customHeight="1" spans="1:9">
      <c r="A14" s="670" t="s">
        <v>165</v>
      </c>
      <c r="B14" s="671"/>
      <c r="C14" s="671"/>
      <c r="D14" s="671"/>
      <c r="E14" s="671"/>
      <c r="F14" s="671"/>
      <c r="G14" s="671"/>
      <c r="H14" s="671"/>
      <c r="I14" s="690"/>
    </row>
    <row r="15" spans="1:9">
      <c r="A15" s="672" t="s">
        <v>166</v>
      </c>
      <c r="B15" s="673"/>
      <c r="C15" s="673"/>
      <c r="D15" s="673"/>
      <c r="E15" s="673"/>
      <c r="F15" s="673"/>
      <c r="G15" s="673"/>
      <c r="H15" s="673"/>
      <c r="I15" s="691"/>
    </row>
    <row r="16" spans="1:9">
      <c r="A16" s="674" t="s">
        <v>167</v>
      </c>
      <c r="B16" s="675"/>
      <c r="C16" s="675"/>
      <c r="D16" s="675"/>
      <c r="E16" s="675"/>
      <c r="F16" s="675"/>
      <c r="G16" s="675"/>
      <c r="H16" s="675"/>
      <c r="I16" s="692"/>
    </row>
    <row r="17" spans="1:9">
      <c r="A17" s="676" t="s">
        <v>168</v>
      </c>
      <c r="B17" s="675"/>
      <c r="C17" s="675"/>
      <c r="D17" s="675"/>
      <c r="E17" s="675"/>
      <c r="F17" s="675"/>
      <c r="G17" s="675"/>
      <c r="H17" s="675"/>
      <c r="I17" s="692"/>
    </row>
    <row r="18" spans="1:9">
      <c r="A18" s="677" t="s">
        <v>169</v>
      </c>
      <c r="B18" s="675"/>
      <c r="C18" s="675"/>
      <c r="D18" s="675"/>
      <c r="E18" s="675"/>
      <c r="F18" s="675"/>
      <c r="G18" s="675"/>
      <c r="H18" s="675"/>
      <c r="I18" s="692"/>
    </row>
    <row r="19" ht="30" customHeight="1" spans="1:9">
      <c r="A19" s="678" t="s">
        <v>170</v>
      </c>
      <c r="B19" s="679"/>
      <c r="C19" s="679"/>
      <c r="D19" s="679"/>
      <c r="E19" s="679"/>
      <c r="F19" s="679"/>
      <c r="G19" s="679"/>
      <c r="H19" s="679"/>
      <c r="I19" s="693"/>
    </row>
    <row r="20" spans="1:9">
      <c r="A20" s="621" t="s">
        <v>150</v>
      </c>
      <c r="B20" s="680"/>
      <c r="C20" s="680"/>
      <c r="D20" s="680"/>
      <c r="E20" s="680"/>
      <c r="F20" s="680"/>
      <c r="G20" s="680"/>
      <c r="H20" s="680"/>
      <c r="I20" s="694"/>
    </row>
    <row r="21" ht="14.25" spans="1:9">
      <c r="A21" s="681" t="s">
        <v>171</v>
      </c>
      <c r="B21" s="682"/>
      <c r="C21" s="683"/>
      <c r="D21" s="683"/>
      <c r="E21" s="683"/>
      <c r="F21" s="683"/>
      <c r="G21" s="683"/>
      <c r="H21" s="683"/>
      <c r="I21" s="695"/>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zoomScale="85" zoomScaleNormal="85" workbookViewId="0">
      <selection activeCell="C1" sqref="C1"/>
    </sheetView>
  </sheetViews>
  <sheetFormatPr defaultColWidth="8.89166666666667" defaultRowHeight="13.5"/>
  <cols>
    <col min="1" max="1" width="18.25" customWidth="1"/>
    <col min="2" max="2" width="88.0833333333333" customWidth="1"/>
    <col min="5" max="5" width="9.25833333333333" customWidth="1"/>
  </cols>
  <sheetData>
    <row r="1" ht="46.5" spans="1:3">
      <c r="A1" s="176" t="s">
        <v>2275</v>
      </c>
      <c r="B1" s="177"/>
      <c r="C1" s="26" t="s">
        <v>667</v>
      </c>
    </row>
    <row r="2" ht="40" customHeight="1" spans="1:9">
      <c r="A2" s="178" t="s">
        <v>2276</v>
      </c>
      <c r="B2" s="178"/>
      <c r="C2" s="179" t="s">
        <v>2277</v>
      </c>
      <c r="D2" s="180"/>
      <c r="E2" s="180"/>
      <c r="F2" s="180"/>
      <c r="G2" s="180"/>
      <c r="H2" s="181"/>
      <c r="I2" s="195"/>
    </row>
    <row r="3" ht="27" customHeight="1" spans="1:9">
      <c r="A3" s="178" t="s">
        <v>2278</v>
      </c>
      <c r="B3" s="178"/>
      <c r="C3" s="182"/>
      <c r="D3" s="183"/>
      <c r="E3" s="183"/>
      <c r="F3" s="183"/>
      <c r="G3" s="183"/>
      <c r="H3" s="184"/>
      <c r="I3" s="195"/>
    </row>
    <row r="4" ht="27" customHeight="1" spans="1:9">
      <c r="A4" s="185" t="s">
        <v>2279</v>
      </c>
      <c r="B4" s="186"/>
      <c r="C4" s="182"/>
      <c r="D4" s="183"/>
      <c r="E4" s="183"/>
      <c r="F4" s="183"/>
      <c r="G4" s="183"/>
      <c r="H4" s="184"/>
      <c r="I4" s="195"/>
    </row>
    <row r="5" ht="36" customHeight="1" spans="1:9">
      <c r="A5" s="187" t="s">
        <v>2280</v>
      </c>
      <c r="B5" s="188"/>
      <c r="C5" s="182"/>
      <c r="D5" s="183"/>
      <c r="E5" s="183"/>
      <c r="F5" s="183"/>
      <c r="G5" s="183"/>
      <c r="H5" s="184"/>
      <c r="I5" s="195"/>
    </row>
    <row r="6" ht="21" customHeight="1" spans="1:9">
      <c r="A6" s="189" t="s">
        <v>1971</v>
      </c>
      <c r="B6" s="190" t="s">
        <v>2281</v>
      </c>
      <c r="C6" s="182"/>
      <c r="D6" s="183"/>
      <c r="E6" s="183"/>
      <c r="F6" s="183"/>
      <c r="G6" s="183"/>
      <c r="H6" s="184"/>
      <c r="I6" s="195"/>
    </row>
    <row r="7" ht="14.25" spans="1:9">
      <c r="A7" s="66" t="s">
        <v>2282</v>
      </c>
      <c r="B7" s="191">
        <v>452</v>
      </c>
      <c r="C7" s="182"/>
      <c r="D7" s="183"/>
      <c r="E7" s="183"/>
      <c r="F7" s="183"/>
      <c r="G7" s="183"/>
      <c r="H7" s="184"/>
      <c r="I7" s="195"/>
    </row>
    <row r="8" ht="14.25" spans="1:9">
      <c r="A8" s="66" t="s">
        <v>2283</v>
      </c>
      <c r="B8" s="191">
        <v>727</v>
      </c>
      <c r="C8" s="182"/>
      <c r="D8" s="183"/>
      <c r="E8" s="183"/>
      <c r="F8" s="183"/>
      <c r="G8" s="183"/>
      <c r="H8" s="184"/>
      <c r="I8" s="195"/>
    </row>
    <row r="9" ht="14.25" spans="1:9">
      <c r="A9" s="66" t="s">
        <v>2284</v>
      </c>
      <c r="B9" s="191">
        <v>992</v>
      </c>
      <c r="C9" s="182"/>
      <c r="D9" s="183"/>
      <c r="E9" s="183"/>
      <c r="F9" s="183"/>
      <c r="G9" s="183"/>
      <c r="H9" s="184"/>
      <c r="I9" s="195"/>
    </row>
    <row r="10" ht="14.25" spans="1:9">
      <c r="A10" s="66" t="s">
        <v>2285</v>
      </c>
      <c r="B10" s="191">
        <v>1280</v>
      </c>
      <c r="C10" s="182"/>
      <c r="D10" s="183"/>
      <c r="E10" s="183"/>
      <c r="F10" s="183"/>
      <c r="G10" s="183"/>
      <c r="H10" s="184"/>
      <c r="I10" s="195"/>
    </row>
    <row r="11" ht="14.25" spans="1:9">
      <c r="A11" s="66" t="s">
        <v>2286</v>
      </c>
      <c r="B11" s="191">
        <v>1475</v>
      </c>
      <c r="C11" s="182"/>
      <c r="D11" s="183"/>
      <c r="E11" s="183"/>
      <c r="F11" s="183"/>
      <c r="G11" s="183"/>
      <c r="H11" s="184"/>
      <c r="I11" s="195"/>
    </row>
    <row r="12" ht="14.25" spans="1:9">
      <c r="A12" s="66" t="s">
        <v>2287</v>
      </c>
      <c r="B12" s="191">
        <v>1815</v>
      </c>
      <c r="C12" s="182"/>
      <c r="D12" s="183"/>
      <c r="E12" s="183"/>
      <c r="F12" s="183"/>
      <c r="G12" s="183"/>
      <c r="H12" s="184"/>
      <c r="I12" s="195"/>
    </row>
    <row r="13" ht="14.25" spans="1:9">
      <c r="A13" s="66" t="s">
        <v>2288</v>
      </c>
      <c r="B13" s="191">
        <v>2155</v>
      </c>
      <c r="C13" s="182"/>
      <c r="D13" s="183"/>
      <c r="E13" s="183"/>
      <c r="F13" s="183"/>
      <c r="G13" s="183"/>
      <c r="H13" s="184"/>
      <c r="I13" s="195"/>
    </row>
    <row r="14" ht="14.25" spans="1:9">
      <c r="A14" s="66" t="s">
        <v>2289</v>
      </c>
      <c r="B14" s="191">
        <v>2287</v>
      </c>
      <c r="C14" s="182"/>
      <c r="D14" s="183"/>
      <c r="E14" s="183"/>
      <c r="F14" s="183"/>
      <c r="G14" s="183"/>
      <c r="H14" s="184"/>
      <c r="I14" s="195"/>
    </row>
    <row r="15" ht="14.25" spans="1:9">
      <c r="A15" s="66" t="s">
        <v>2290</v>
      </c>
      <c r="B15" s="191">
        <v>2415</v>
      </c>
      <c r="C15" s="182"/>
      <c r="D15" s="183"/>
      <c r="E15" s="183"/>
      <c r="F15" s="183"/>
      <c r="G15" s="183"/>
      <c r="H15" s="184"/>
      <c r="I15" s="195"/>
    </row>
    <row r="16" ht="14.25" spans="1:9">
      <c r="A16" s="192" t="s">
        <v>2291</v>
      </c>
      <c r="B16" s="191">
        <v>2504</v>
      </c>
      <c r="C16" s="182"/>
      <c r="D16" s="183"/>
      <c r="E16" s="183"/>
      <c r="F16" s="183"/>
      <c r="G16" s="183"/>
      <c r="H16" s="184"/>
      <c r="I16" s="195"/>
    </row>
    <row r="17" ht="14.25" spans="1:9">
      <c r="A17" s="66" t="s">
        <v>2292</v>
      </c>
      <c r="B17" s="191">
        <v>2630</v>
      </c>
      <c r="C17" s="182"/>
      <c r="D17" s="183"/>
      <c r="E17" s="183"/>
      <c r="F17" s="183"/>
      <c r="G17" s="183"/>
      <c r="H17" s="184"/>
      <c r="I17" s="195"/>
    </row>
    <row r="18" ht="14.25" spans="1:9">
      <c r="A18" s="66" t="s">
        <v>2293</v>
      </c>
      <c r="B18" s="191">
        <v>2946</v>
      </c>
      <c r="C18" s="182"/>
      <c r="D18" s="183"/>
      <c r="E18" s="183"/>
      <c r="F18" s="183"/>
      <c r="G18" s="183"/>
      <c r="H18" s="184"/>
      <c r="I18" s="195"/>
    </row>
    <row r="19" ht="14.25" spans="1:9">
      <c r="A19" s="66" t="s">
        <v>2294</v>
      </c>
      <c r="B19" s="191">
        <v>3214</v>
      </c>
      <c r="C19" s="182"/>
      <c r="D19" s="183"/>
      <c r="E19" s="183"/>
      <c r="F19" s="183"/>
      <c r="G19" s="183"/>
      <c r="H19" s="184"/>
      <c r="I19" s="195"/>
    </row>
    <row r="20" ht="14.25" spans="1:9">
      <c r="A20" s="66" t="s">
        <v>2295</v>
      </c>
      <c r="B20" s="191">
        <v>3469</v>
      </c>
      <c r="C20" s="182"/>
      <c r="D20" s="183"/>
      <c r="E20" s="183"/>
      <c r="F20" s="183"/>
      <c r="G20" s="183"/>
      <c r="H20" s="184"/>
      <c r="I20" s="195"/>
    </row>
    <row r="21" ht="14.25" spans="1:9">
      <c r="A21" s="66" t="s">
        <v>2296</v>
      </c>
      <c r="B21" s="191">
        <v>3549</v>
      </c>
      <c r="C21" s="182"/>
      <c r="D21" s="183"/>
      <c r="E21" s="183"/>
      <c r="F21" s="183"/>
      <c r="G21" s="183"/>
      <c r="H21" s="184"/>
      <c r="I21" s="195"/>
    </row>
    <row r="22" ht="14.25" spans="1:9">
      <c r="A22" s="66" t="s">
        <v>2297</v>
      </c>
      <c r="B22" s="191">
        <v>3709</v>
      </c>
      <c r="C22" s="182"/>
      <c r="D22" s="183"/>
      <c r="E22" s="183"/>
      <c r="F22" s="183"/>
      <c r="G22" s="183"/>
      <c r="H22" s="184"/>
      <c r="I22" s="195"/>
    </row>
    <row r="23" ht="14.25" spans="1:9">
      <c r="A23" s="66" t="s">
        <v>2298</v>
      </c>
      <c r="B23" s="191">
        <v>3828</v>
      </c>
      <c r="C23" s="182"/>
      <c r="D23" s="183"/>
      <c r="E23" s="183"/>
      <c r="F23" s="183"/>
      <c r="G23" s="183"/>
      <c r="H23" s="184"/>
      <c r="I23" s="195"/>
    </row>
    <row r="24" ht="14.25" spans="1:9">
      <c r="A24" s="66" t="s">
        <v>2299</v>
      </c>
      <c r="B24" s="191">
        <v>4204</v>
      </c>
      <c r="C24" s="182"/>
      <c r="D24" s="183"/>
      <c r="E24" s="183"/>
      <c r="F24" s="183"/>
      <c r="G24" s="183"/>
      <c r="H24" s="184"/>
      <c r="I24" s="195"/>
    </row>
    <row r="25" ht="14.25" spans="1:9">
      <c r="A25" s="66" t="s">
        <v>2300</v>
      </c>
      <c r="B25" s="191">
        <v>4295</v>
      </c>
      <c r="C25" s="193" t="s">
        <v>2301</v>
      </c>
      <c r="D25" s="193"/>
      <c r="E25" s="193" t="s">
        <v>2302</v>
      </c>
      <c r="F25" s="193"/>
      <c r="G25" s="193"/>
      <c r="H25" s="193"/>
      <c r="I25" s="195"/>
    </row>
    <row r="26" ht="14.25" spans="1:9">
      <c r="A26" s="66" t="s">
        <v>2303</v>
      </c>
      <c r="B26" s="191">
        <v>4445</v>
      </c>
      <c r="C26" s="193"/>
      <c r="D26" s="193"/>
      <c r="E26" s="193"/>
      <c r="F26" s="193"/>
      <c r="G26" s="193"/>
      <c r="H26" s="193"/>
      <c r="I26" s="195"/>
    </row>
    <row r="27" ht="14.25" spans="1:9">
      <c r="A27" s="66" t="s">
        <v>1971</v>
      </c>
      <c r="B27" s="194" t="s">
        <v>2304</v>
      </c>
      <c r="C27" s="193"/>
      <c r="D27" s="193"/>
      <c r="E27" s="193" t="s">
        <v>2305</v>
      </c>
      <c r="F27" s="193"/>
      <c r="G27" s="193"/>
      <c r="H27" s="193"/>
      <c r="I27" s="195"/>
    </row>
    <row r="28" ht="14.25" spans="1:9">
      <c r="A28" s="66" t="s">
        <v>2306</v>
      </c>
      <c r="B28" s="191">
        <v>184</v>
      </c>
      <c r="C28" s="193"/>
      <c r="D28" s="193"/>
      <c r="E28" s="193"/>
      <c r="F28" s="193"/>
      <c r="G28" s="193"/>
      <c r="H28" s="193"/>
      <c r="I28" s="195"/>
    </row>
    <row r="29" ht="14.25" spans="1:9">
      <c r="A29" s="66" t="s">
        <v>2307</v>
      </c>
      <c r="B29" s="191">
        <v>182</v>
      </c>
      <c r="C29" s="193"/>
      <c r="D29" s="193"/>
      <c r="E29" s="193" t="s">
        <v>2308</v>
      </c>
      <c r="F29" s="193"/>
      <c r="G29" s="193"/>
      <c r="H29" s="193"/>
      <c r="I29" s="195"/>
    </row>
    <row r="30" ht="14.25" spans="1:9">
      <c r="A30" s="66" t="s">
        <v>2309</v>
      </c>
      <c r="B30" s="191">
        <v>180</v>
      </c>
      <c r="C30" s="193"/>
      <c r="D30" s="193"/>
      <c r="E30" s="193"/>
      <c r="F30" s="193"/>
      <c r="G30" s="193"/>
      <c r="H30" s="193"/>
      <c r="I30" s="195"/>
    </row>
    <row r="32" ht="17" customHeight="1" spans="1:1">
      <c r="A32" t="s">
        <v>2310</v>
      </c>
    </row>
    <row r="33" ht="22" customHeight="1" spans="1:1">
      <c r="A33" t="s">
        <v>2311</v>
      </c>
    </row>
    <row r="34" ht="21" customHeight="1" spans="1:1">
      <c r="A34" t="s">
        <v>2312</v>
      </c>
    </row>
  </sheetData>
  <mergeCells count="10">
    <mergeCell ref="A1:B1"/>
    <mergeCell ref="A2:B2"/>
    <mergeCell ref="A3:B3"/>
    <mergeCell ref="A4:B4"/>
    <mergeCell ref="A5:B5"/>
    <mergeCell ref="C2:H24"/>
    <mergeCell ref="C25:D30"/>
    <mergeCell ref="E25:H26"/>
    <mergeCell ref="E27:H28"/>
    <mergeCell ref="E29:H30"/>
  </mergeCells>
  <hyperlinks>
    <hyperlink ref="C1" location="目录!A1" display="目录!A1"/>
  </hyperlinks>
  <pageMargins left="0.75" right="0.75" top="1" bottom="1" header="0.5" footer="0.5"/>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zoomScale="85" zoomScaleNormal="85" workbookViewId="0">
      <selection activeCell="K1" sqref="K1"/>
    </sheetView>
  </sheetViews>
  <sheetFormatPr defaultColWidth="8.89166666666667" defaultRowHeight="13.5"/>
  <cols>
    <col min="1" max="1" width="16.225" customWidth="1"/>
    <col min="2" max="2" width="14.25" customWidth="1"/>
    <col min="3" max="3" width="16.225" customWidth="1"/>
    <col min="4" max="4" width="11.25" customWidth="1"/>
    <col min="5" max="5" width="12.5" customWidth="1"/>
    <col min="6" max="6" width="11.375" customWidth="1"/>
    <col min="7" max="7" width="13.5" customWidth="1"/>
    <col min="8" max="8" width="12.5" customWidth="1"/>
    <col min="9" max="10" width="16.225" customWidth="1"/>
  </cols>
  <sheetData>
    <row r="1" ht="46.5" spans="1:11">
      <c r="A1" s="36" t="s">
        <v>2313</v>
      </c>
      <c r="B1" s="36"/>
      <c r="C1" s="36"/>
      <c r="D1" s="36"/>
      <c r="E1" s="36"/>
      <c r="F1" s="36"/>
      <c r="G1" s="36"/>
      <c r="H1" s="36"/>
      <c r="I1" s="36"/>
      <c r="J1" s="36"/>
      <c r="K1" s="132" t="s">
        <v>667</v>
      </c>
    </row>
    <row r="2" ht="25" customHeight="1" spans="1:11">
      <c r="A2" s="157" t="s">
        <v>2314</v>
      </c>
      <c r="B2" s="157"/>
      <c r="C2" s="157"/>
      <c r="D2" s="157"/>
      <c r="E2" s="157"/>
      <c r="F2" s="157"/>
      <c r="G2" s="157"/>
      <c r="H2" s="157"/>
      <c r="I2" s="157"/>
      <c r="J2" s="157"/>
      <c r="K2" s="134"/>
    </row>
    <row r="3" ht="25" customHeight="1" spans="1:11">
      <c r="A3" s="44" t="s">
        <v>2315</v>
      </c>
      <c r="B3" s="44"/>
      <c r="C3" s="44"/>
      <c r="D3" s="44"/>
      <c r="E3" s="44"/>
      <c r="F3" s="44"/>
      <c r="G3" s="44"/>
      <c r="H3" s="44"/>
      <c r="I3" s="44"/>
      <c r="J3" s="44"/>
      <c r="K3" s="134"/>
    </row>
    <row r="4" ht="25" customHeight="1" spans="1:11">
      <c r="A4" s="44" t="s">
        <v>2316</v>
      </c>
      <c r="B4" s="44"/>
      <c r="C4" s="44"/>
      <c r="D4" s="44"/>
      <c r="E4" s="44"/>
      <c r="F4" s="44"/>
      <c r="G4" s="44"/>
      <c r="H4" s="44"/>
      <c r="I4" s="44"/>
      <c r="J4" s="44"/>
      <c r="K4" s="134"/>
    </row>
    <row r="5" ht="25" customHeight="1" spans="1:10">
      <c r="A5" s="45" t="s">
        <v>422</v>
      </c>
      <c r="B5" s="158" t="s">
        <v>2317</v>
      </c>
      <c r="C5" s="158" t="s">
        <v>2318</v>
      </c>
      <c r="D5" s="158" t="s">
        <v>2319</v>
      </c>
      <c r="E5" s="158" t="s">
        <v>2320</v>
      </c>
      <c r="F5" s="158" t="s">
        <v>2321</v>
      </c>
      <c r="G5" s="158" t="s">
        <v>2322</v>
      </c>
      <c r="H5" s="158" t="s">
        <v>2323</v>
      </c>
      <c r="I5" s="47" t="s">
        <v>2324</v>
      </c>
      <c r="J5" s="47" t="s">
        <v>2325</v>
      </c>
    </row>
    <row r="6" ht="50" customHeight="1" spans="1:10">
      <c r="A6" s="159" t="s">
        <v>595</v>
      </c>
      <c r="B6" s="160">
        <v>297</v>
      </c>
      <c r="C6" s="161">
        <v>44</v>
      </c>
      <c r="D6" s="161">
        <v>78</v>
      </c>
      <c r="E6" s="161">
        <v>77</v>
      </c>
      <c r="F6" s="161">
        <v>73</v>
      </c>
      <c r="G6" s="161">
        <v>70</v>
      </c>
      <c r="H6" s="161">
        <v>70</v>
      </c>
      <c r="I6" s="51" t="s">
        <v>2326</v>
      </c>
      <c r="J6" s="51" t="s">
        <v>2327</v>
      </c>
    </row>
    <row r="7" ht="50" customHeight="1" spans="1:10">
      <c r="A7" s="139" t="s">
        <v>598</v>
      </c>
      <c r="B7" s="160">
        <v>354</v>
      </c>
      <c r="C7" s="161">
        <v>48</v>
      </c>
      <c r="D7" s="162">
        <v>91</v>
      </c>
      <c r="E7" s="162">
        <v>87</v>
      </c>
      <c r="F7" s="162">
        <v>87</v>
      </c>
      <c r="G7" s="162">
        <v>87</v>
      </c>
      <c r="H7" s="162">
        <v>85</v>
      </c>
      <c r="I7" s="51" t="s">
        <v>2328</v>
      </c>
      <c r="J7" s="51" t="s">
        <v>2329</v>
      </c>
    </row>
    <row r="8" ht="14.25" customHeight="1" spans="1:11">
      <c r="A8" s="134"/>
      <c r="B8" s="134"/>
      <c r="C8" s="134"/>
      <c r="D8" s="134"/>
      <c r="E8" s="134"/>
      <c r="F8" s="134"/>
      <c r="G8" s="134"/>
      <c r="H8" s="134"/>
      <c r="I8" s="134"/>
      <c r="J8" s="134"/>
      <c r="K8" s="134"/>
    </row>
    <row r="9" ht="42" customHeight="1" spans="1:11">
      <c r="A9" s="163" t="s">
        <v>2330</v>
      </c>
      <c r="B9" s="36"/>
      <c r="C9" s="36"/>
      <c r="D9" s="36"/>
      <c r="E9" s="36"/>
      <c r="F9" s="36"/>
      <c r="G9" s="36"/>
      <c r="H9" s="36"/>
      <c r="I9" s="36"/>
      <c r="J9" s="36"/>
      <c r="K9" s="132"/>
    </row>
    <row r="10" ht="25" customHeight="1" spans="1:11">
      <c r="A10" s="157" t="s">
        <v>2331</v>
      </c>
      <c r="B10" s="157"/>
      <c r="C10" s="157"/>
      <c r="D10" s="157"/>
      <c r="E10" s="157"/>
      <c r="F10" s="157"/>
      <c r="G10" s="157"/>
      <c r="H10" s="157"/>
      <c r="I10" s="157"/>
      <c r="J10" s="157"/>
      <c r="K10" s="132"/>
    </row>
    <row r="11" ht="25" customHeight="1" spans="1:11">
      <c r="A11" s="157" t="s">
        <v>2332</v>
      </c>
      <c r="B11" s="157"/>
      <c r="C11" s="157"/>
      <c r="D11" s="157"/>
      <c r="E11" s="157"/>
      <c r="F11" s="157"/>
      <c r="G11" s="157"/>
      <c r="H11" s="157"/>
      <c r="I11" s="157"/>
      <c r="J11" s="157"/>
      <c r="K11" s="132"/>
    </row>
    <row r="12" ht="25" customHeight="1" spans="1:10">
      <c r="A12" s="45" t="s">
        <v>422</v>
      </c>
      <c r="B12" s="164" t="s">
        <v>2333</v>
      </c>
      <c r="C12" s="164" t="s">
        <v>2334</v>
      </c>
      <c r="D12" s="164" t="s">
        <v>2335</v>
      </c>
      <c r="E12" s="165" t="s">
        <v>2336</v>
      </c>
      <c r="F12" s="165" t="s">
        <v>2337</v>
      </c>
      <c r="G12" s="165" t="s">
        <v>2338</v>
      </c>
      <c r="H12" s="165" t="s">
        <v>2339</v>
      </c>
      <c r="I12" s="47" t="s">
        <v>2340</v>
      </c>
      <c r="J12" s="47" t="s">
        <v>2325</v>
      </c>
    </row>
    <row r="13" ht="50" customHeight="1" spans="1:10">
      <c r="A13" s="139" t="s">
        <v>595</v>
      </c>
      <c r="B13" s="50">
        <v>28</v>
      </c>
      <c r="C13" s="50">
        <v>25</v>
      </c>
      <c r="D13" s="50">
        <v>22</v>
      </c>
      <c r="E13" s="50">
        <v>21</v>
      </c>
      <c r="F13" s="50">
        <v>18</v>
      </c>
      <c r="G13" s="50">
        <v>15</v>
      </c>
      <c r="H13" s="50">
        <v>15</v>
      </c>
      <c r="I13" s="51" t="s">
        <v>2341</v>
      </c>
      <c r="J13" s="51" t="s">
        <v>2327</v>
      </c>
    </row>
    <row r="15" ht="27" spans="1:14">
      <c r="A15" s="166"/>
      <c r="B15" s="167" t="s">
        <v>2342</v>
      </c>
      <c r="C15" s="167"/>
      <c r="D15" s="167"/>
      <c r="E15" s="167"/>
      <c r="F15" s="167"/>
      <c r="G15" s="167"/>
      <c r="H15" s="167"/>
      <c r="I15" s="167"/>
      <c r="J15" s="167"/>
      <c r="K15" s="167" t="s">
        <v>2343</v>
      </c>
      <c r="L15" s="167"/>
      <c r="M15" s="167"/>
      <c r="N15" s="167"/>
    </row>
    <row r="16" ht="20.25" spans="1:14">
      <c r="A16" s="168">
        <v>1</v>
      </c>
      <c r="B16" s="169" t="s">
        <v>2344</v>
      </c>
      <c r="C16" s="169"/>
      <c r="D16" s="169"/>
      <c r="E16" s="169"/>
      <c r="F16" s="169"/>
      <c r="G16" s="169"/>
      <c r="H16" s="169"/>
      <c r="I16" s="169"/>
      <c r="J16" s="169"/>
      <c r="K16" s="173" t="s">
        <v>2345</v>
      </c>
      <c r="L16" s="173"/>
      <c r="M16" s="173"/>
      <c r="N16" s="173"/>
    </row>
    <row r="17" ht="20.25" spans="1:14">
      <c r="A17" s="168">
        <v>2</v>
      </c>
      <c r="B17" s="170" t="s">
        <v>2346</v>
      </c>
      <c r="C17" s="170"/>
      <c r="D17" s="170"/>
      <c r="E17" s="170"/>
      <c r="F17" s="170"/>
      <c r="G17" s="170"/>
      <c r="H17" s="170"/>
      <c r="I17" s="170"/>
      <c r="J17" s="170"/>
      <c r="K17" s="173" t="s">
        <v>2345</v>
      </c>
      <c r="L17" s="173"/>
      <c r="M17" s="173"/>
      <c r="N17" s="173"/>
    </row>
    <row r="18" ht="20.25" spans="1:14">
      <c r="A18" s="168">
        <v>3</v>
      </c>
      <c r="B18" s="170" t="s">
        <v>2347</v>
      </c>
      <c r="C18" s="170"/>
      <c r="D18" s="170"/>
      <c r="E18" s="170"/>
      <c r="F18" s="170"/>
      <c r="G18" s="170"/>
      <c r="H18" s="170"/>
      <c r="I18" s="170"/>
      <c r="J18" s="170"/>
      <c r="K18" s="173" t="s">
        <v>2348</v>
      </c>
      <c r="L18" s="173"/>
      <c r="M18" s="173"/>
      <c r="N18" s="173"/>
    </row>
    <row r="19" ht="20.25" spans="1:14">
      <c r="A19" s="168">
        <v>4</v>
      </c>
      <c r="B19" s="169" t="s">
        <v>2349</v>
      </c>
      <c r="C19" s="169"/>
      <c r="D19" s="169"/>
      <c r="E19" s="169"/>
      <c r="F19" s="169"/>
      <c r="G19" s="169"/>
      <c r="H19" s="169"/>
      <c r="I19" s="169"/>
      <c r="J19" s="169"/>
      <c r="K19" s="173" t="s">
        <v>2350</v>
      </c>
      <c r="L19" s="173"/>
      <c r="M19" s="173"/>
      <c r="N19" s="173"/>
    </row>
    <row r="20" ht="20.25" spans="1:14">
      <c r="A20" s="168"/>
      <c r="B20" s="162" t="s">
        <v>2351</v>
      </c>
      <c r="C20" s="162"/>
      <c r="D20" s="162"/>
      <c r="E20" s="162"/>
      <c r="F20" s="162"/>
      <c r="G20" s="162"/>
      <c r="H20" s="162"/>
      <c r="I20" s="162"/>
      <c r="J20" s="162"/>
      <c r="K20" s="174"/>
      <c r="L20" s="174"/>
      <c r="M20" s="174"/>
      <c r="N20" s="174"/>
    </row>
    <row r="21" ht="20.25" spans="1:14">
      <c r="A21" s="168">
        <v>5</v>
      </c>
      <c r="B21" s="169" t="s">
        <v>2352</v>
      </c>
      <c r="C21" s="169"/>
      <c r="D21" s="169"/>
      <c r="E21" s="169"/>
      <c r="F21" s="169"/>
      <c r="G21" s="169"/>
      <c r="H21" s="169"/>
      <c r="I21" s="169"/>
      <c r="J21" s="169"/>
      <c r="K21" s="173" t="s">
        <v>2353</v>
      </c>
      <c r="L21" s="173"/>
      <c r="M21" s="173"/>
      <c r="N21" s="173"/>
    </row>
    <row r="22" ht="50" customHeight="1" spans="1:14">
      <c r="A22" s="168">
        <v>6</v>
      </c>
      <c r="B22" s="169" t="s">
        <v>2354</v>
      </c>
      <c r="C22" s="169"/>
      <c r="D22" s="169"/>
      <c r="E22" s="169"/>
      <c r="F22" s="169"/>
      <c r="G22" s="169"/>
      <c r="H22" s="169"/>
      <c r="I22" s="169"/>
      <c r="J22" s="169"/>
      <c r="K22" s="175" t="s">
        <v>2355</v>
      </c>
      <c r="L22" s="175"/>
      <c r="M22" s="175"/>
      <c r="N22" s="175"/>
    </row>
    <row r="23" ht="50" customHeight="1" spans="1:14">
      <c r="A23" s="168">
        <v>7</v>
      </c>
      <c r="B23" s="169" t="s">
        <v>2356</v>
      </c>
      <c r="C23" s="169"/>
      <c r="D23" s="169"/>
      <c r="E23" s="169"/>
      <c r="F23" s="169"/>
      <c r="G23" s="169"/>
      <c r="H23" s="169"/>
      <c r="I23" s="169"/>
      <c r="J23" s="169"/>
      <c r="K23" s="175" t="s">
        <v>2357</v>
      </c>
      <c r="L23" s="175"/>
      <c r="M23" s="175"/>
      <c r="N23" s="175"/>
    </row>
    <row r="24" ht="47" customHeight="1" spans="1:14">
      <c r="A24" s="171" t="s">
        <v>2358</v>
      </c>
      <c r="B24" s="172"/>
      <c r="C24" s="172"/>
      <c r="D24" s="172"/>
      <c r="E24" s="172"/>
      <c r="F24" s="172"/>
      <c r="G24" s="172"/>
      <c r="H24" s="172"/>
      <c r="I24" s="172"/>
      <c r="J24" s="172"/>
      <c r="K24" s="172"/>
      <c r="L24" s="172"/>
      <c r="M24" s="172"/>
      <c r="N24" s="172"/>
    </row>
  </sheetData>
  <mergeCells count="26">
    <mergeCell ref="A1:J1"/>
    <mergeCell ref="A2:J2"/>
    <mergeCell ref="A3:J3"/>
    <mergeCell ref="A4:J4"/>
    <mergeCell ref="A9:J9"/>
    <mergeCell ref="A10:J10"/>
    <mergeCell ref="A11:J11"/>
    <mergeCell ref="B15:J15"/>
    <mergeCell ref="K15:N15"/>
    <mergeCell ref="B16:J16"/>
    <mergeCell ref="K16:N16"/>
    <mergeCell ref="B17:J17"/>
    <mergeCell ref="K17:N17"/>
    <mergeCell ref="B18:J18"/>
    <mergeCell ref="K18:N18"/>
    <mergeCell ref="B19:J19"/>
    <mergeCell ref="K19:N19"/>
    <mergeCell ref="B20:J20"/>
    <mergeCell ref="K20:N20"/>
    <mergeCell ref="B21:J21"/>
    <mergeCell ref="K21:N21"/>
    <mergeCell ref="B22:J22"/>
    <mergeCell ref="K22:N22"/>
    <mergeCell ref="B23:J23"/>
    <mergeCell ref="K23:N23"/>
    <mergeCell ref="A24:N24"/>
  </mergeCells>
  <hyperlinks>
    <hyperlink ref="K1" location="目录!A1" display="目录!A1"/>
  </hyperlinks>
  <pageMargins left="0.75" right="0.75" top="1" bottom="1" header="0.5" footer="0.5"/>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zoomScale="85" zoomScaleNormal="85" workbookViewId="0">
      <selection activeCell="H1" sqref="H1"/>
    </sheetView>
  </sheetViews>
  <sheetFormatPr defaultColWidth="8.89166666666667" defaultRowHeight="13.5" outlineLevelCol="7"/>
  <cols>
    <col min="1" max="1" width="22.8" customWidth="1"/>
    <col min="2" max="7" width="20.625" customWidth="1"/>
  </cols>
  <sheetData>
    <row r="1" ht="46.5" spans="1:8">
      <c r="A1" s="36" t="s">
        <v>49</v>
      </c>
      <c r="B1" s="36"/>
      <c r="C1" s="36"/>
      <c r="D1" s="36"/>
      <c r="E1" s="36"/>
      <c r="F1" s="36"/>
      <c r="G1" s="36"/>
      <c r="H1" s="132" t="s">
        <v>667</v>
      </c>
    </row>
    <row r="2" ht="58" customHeight="1" spans="1:8">
      <c r="A2" s="133" t="s">
        <v>2359</v>
      </c>
      <c r="B2" s="133"/>
      <c r="C2" s="133"/>
      <c r="D2" s="133"/>
      <c r="E2" s="133"/>
      <c r="F2" s="133"/>
      <c r="G2" s="133"/>
      <c r="H2" s="134"/>
    </row>
    <row r="3" ht="25" customHeight="1" spans="1:8">
      <c r="A3" s="44" t="s">
        <v>2360</v>
      </c>
      <c r="B3" s="44"/>
      <c r="C3" s="44"/>
      <c r="D3" s="44"/>
      <c r="E3" s="44"/>
      <c r="F3" s="44"/>
      <c r="G3" s="44"/>
      <c r="H3" s="134"/>
    </row>
    <row r="4" ht="25" customHeight="1" spans="1:7">
      <c r="A4" s="45" t="s">
        <v>422</v>
      </c>
      <c r="B4" s="135" t="s">
        <v>2361</v>
      </c>
      <c r="C4" s="135" t="s">
        <v>2319</v>
      </c>
      <c r="D4" s="135" t="s">
        <v>2321</v>
      </c>
      <c r="E4" s="135" t="s">
        <v>2362</v>
      </c>
      <c r="F4" s="47" t="s">
        <v>2324</v>
      </c>
      <c r="G4" s="47" t="s">
        <v>2325</v>
      </c>
    </row>
    <row r="5" ht="94" customHeight="1" spans="1:7">
      <c r="A5" s="136" t="s">
        <v>2363</v>
      </c>
      <c r="B5" s="137">
        <v>38</v>
      </c>
      <c r="C5" s="137">
        <v>33</v>
      </c>
      <c r="D5" s="137">
        <v>31</v>
      </c>
      <c r="E5" s="137">
        <v>25</v>
      </c>
      <c r="F5" s="138" t="s">
        <v>2364</v>
      </c>
      <c r="G5" s="51" t="s">
        <v>2365</v>
      </c>
    </row>
    <row r="6" ht="80" customHeight="1" spans="1:7">
      <c r="A6" s="139" t="s">
        <v>2366</v>
      </c>
      <c r="B6" s="137">
        <v>34</v>
      </c>
      <c r="C6" s="137">
        <v>29</v>
      </c>
      <c r="D6" s="137">
        <v>25</v>
      </c>
      <c r="E6" s="137">
        <v>21</v>
      </c>
      <c r="F6" s="138" t="s">
        <v>2367</v>
      </c>
      <c r="G6" s="51" t="s">
        <v>2365</v>
      </c>
    </row>
    <row r="7" ht="14.25" customHeight="1" spans="1:8">
      <c r="A7" s="134"/>
      <c r="B7" s="134"/>
      <c r="C7" s="134"/>
      <c r="D7" s="134"/>
      <c r="E7" s="134"/>
      <c r="F7" s="134"/>
      <c r="G7" s="134"/>
      <c r="H7" s="134"/>
    </row>
    <row r="8" s="130" customFormat="1" ht="31" customHeight="1" spans="1:8">
      <c r="A8" s="140" t="s">
        <v>2368</v>
      </c>
      <c r="B8" s="141" t="s">
        <v>2369</v>
      </c>
      <c r="C8" s="141"/>
      <c r="D8" s="142"/>
      <c r="E8" s="142"/>
      <c r="F8" s="141"/>
      <c r="G8" s="141"/>
      <c r="H8" s="141"/>
    </row>
    <row r="9" s="130" customFormat="1" ht="31" customHeight="1" spans="1:8">
      <c r="A9" s="140" t="s">
        <v>2370</v>
      </c>
      <c r="B9" s="141" t="s">
        <v>2371</v>
      </c>
      <c r="C9" s="141"/>
      <c r="D9" s="142"/>
      <c r="E9" s="142"/>
      <c r="F9" s="141"/>
      <c r="G9" s="141"/>
      <c r="H9" s="141"/>
    </row>
    <row r="10" s="130" customFormat="1" ht="31" customHeight="1" spans="1:8">
      <c r="A10" s="140" t="s">
        <v>2372</v>
      </c>
      <c r="B10" s="141" t="s">
        <v>2373</v>
      </c>
      <c r="C10" s="141"/>
      <c r="D10" s="142"/>
      <c r="E10" s="142"/>
      <c r="F10" s="141"/>
      <c r="G10" s="141"/>
      <c r="H10" s="141"/>
    </row>
    <row r="11" s="130" customFormat="1" ht="31" customHeight="1" spans="1:8">
      <c r="A11" s="140" t="s">
        <v>2374</v>
      </c>
      <c r="B11" s="141" t="s">
        <v>2375</v>
      </c>
      <c r="C11" s="141"/>
      <c r="D11" s="142"/>
      <c r="E11" s="142"/>
      <c r="F11" s="141"/>
      <c r="G11" s="141"/>
      <c r="H11" s="141"/>
    </row>
    <row r="12" s="130" customFormat="1" ht="31" customHeight="1" spans="1:8">
      <c r="A12" s="143" t="s">
        <v>2376</v>
      </c>
      <c r="B12" s="141" t="s">
        <v>2377</v>
      </c>
      <c r="C12" s="141"/>
      <c r="D12" s="142"/>
      <c r="E12" s="142"/>
      <c r="F12" s="141"/>
      <c r="G12" s="141"/>
      <c r="H12" s="141"/>
    </row>
    <row r="13" s="130" customFormat="1" ht="31" customHeight="1" spans="1:8">
      <c r="A13" s="143" t="s">
        <v>2378</v>
      </c>
      <c r="B13" s="144" t="s">
        <v>2379</v>
      </c>
      <c r="C13" s="144"/>
      <c r="D13" s="145"/>
      <c r="E13" s="145"/>
      <c r="F13" s="144"/>
      <c r="G13" s="144"/>
      <c r="H13" s="144"/>
    </row>
    <row r="14" s="130" customFormat="1" ht="31" customHeight="1" spans="1:8">
      <c r="A14" s="143" t="s">
        <v>2380</v>
      </c>
      <c r="B14" s="144" t="s">
        <v>2379</v>
      </c>
      <c r="C14" s="144"/>
      <c r="D14" s="145"/>
      <c r="E14" s="145"/>
      <c r="F14" s="144"/>
      <c r="G14" s="144"/>
      <c r="H14" s="144"/>
    </row>
    <row r="15" s="130" customFormat="1" ht="31" customHeight="1" spans="1:8">
      <c r="A15" s="143" t="s">
        <v>2381</v>
      </c>
      <c r="B15" s="144" t="s">
        <v>2382</v>
      </c>
      <c r="C15" s="144"/>
      <c r="D15" s="145"/>
      <c r="E15" s="145"/>
      <c r="F15" s="144"/>
      <c r="G15" s="144"/>
      <c r="H15" s="144"/>
    </row>
    <row r="16" s="130" customFormat="1" ht="19" customHeight="1" spans="1:8">
      <c r="A16" s="146" t="s">
        <v>2383</v>
      </c>
      <c r="B16" s="147"/>
      <c r="C16" s="147"/>
      <c r="D16" s="147"/>
      <c r="E16" s="147"/>
      <c r="F16" s="147"/>
      <c r="G16" s="147"/>
      <c r="H16" s="148"/>
    </row>
    <row r="17" s="130" customFormat="1" ht="17" customHeight="1" spans="1:8">
      <c r="A17" s="140">
        <v>1</v>
      </c>
      <c r="B17" s="141" t="s">
        <v>2384</v>
      </c>
      <c r="C17" s="141"/>
      <c r="D17" s="142"/>
      <c r="E17" s="142"/>
      <c r="F17" s="141"/>
      <c r="G17" s="141"/>
      <c r="H17" s="141"/>
    </row>
    <row r="18" s="130" customFormat="1" ht="17" customHeight="1" spans="1:8">
      <c r="A18" s="140">
        <v>2</v>
      </c>
      <c r="B18" s="141" t="s">
        <v>2385</v>
      </c>
      <c r="C18" s="141"/>
      <c r="D18" s="142"/>
      <c r="E18" s="142"/>
      <c r="F18" s="141"/>
      <c r="G18" s="141"/>
      <c r="H18" s="141"/>
    </row>
    <row r="19" s="130" customFormat="1" ht="37" customHeight="1" spans="1:8">
      <c r="A19" s="140">
        <v>3</v>
      </c>
      <c r="B19" s="144" t="s">
        <v>2386</v>
      </c>
      <c r="C19" s="144"/>
      <c r="D19" s="145"/>
      <c r="E19" s="145"/>
      <c r="F19" s="144"/>
      <c r="G19" s="144"/>
      <c r="H19" s="144"/>
    </row>
    <row r="20" s="130" customFormat="1" ht="17" customHeight="1" spans="1:8">
      <c r="A20" s="140">
        <v>4</v>
      </c>
      <c r="B20" s="141" t="s">
        <v>2387</v>
      </c>
      <c r="C20" s="141"/>
      <c r="D20" s="142"/>
      <c r="E20" s="142"/>
      <c r="F20" s="141"/>
      <c r="G20" s="141"/>
      <c r="H20" s="141"/>
    </row>
    <row r="21" s="130" customFormat="1" ht="40" customHeight="1" spans="1:8">
      <c r="A21" s="140">
        <v>5</v>
      </c>
      <c r="B21" s="144" t="s">
        <v>2388</v>
      </c>
      <c r="C21" s="144"/>
      <c r="D21" s="145"/>
      <c r="E21" s="145"/>
      <c r="F21" s="144"/>
      <c r="G21" s="144"/>
      <c r="H21" s="144"/>
    </row>
    <row r="22" s="130" customFormat="1" ht="17" customHeight="1" spans="1:8">
      <c r="A22" s="140">
        <v>6</v>
      </c>
      <c r="B22" s="141" t="s">
        <v>2389</v>
      </c>
      <c r="C22" s="141"/>
      <c r="D22" s="142"/>
      <c r="E22" s="142"/>
      <c r="F22" s="141"/>
      <c r="G22" s="141"/>
      <c r="H22" s="141"/>
    </row>
    <row r="23" s="130" customFormat="1" ht="36" customHeight="1" spans="1:8">
      <c r="A23" s="140">
        <v>7</v>
      </c>
      <c r="B23" s="144" t="s">
        <v>2390</v>
      </c>
      <c r="C23" s="144"/>
      <c r="D23" s="145"/>
      <c r="E23" s="145"/>
      <c r="F23" s="144"/>
      <c r="G23" s="144"/>
      <c r="H23" s="144"/>
    </row>
    <row r="24" s="130" customFormat="1" ht="24" customHeight="1" spans="1:8">
      <c r="A24" s="149" t="s">
        <v>2391</v>
      </c>
      <c r="B24" s="150"/>
      <c r="C24" s="150"/>
      <c r="D24" s="151"/>
      <c r="E24" s="151"/>
      <c r="F24" s="150"/>
      <c r="G24" s="150"/>
      <c r="H24" s="150"/>
    </row>
    <row r="25" s="130" customFormat="1" ht="123" customHeight="1" spans="1:8">
      <c r="A25" s="152" t="s">
        <v>2392</v>
      </c>
      <c r="B25" s="153"/>
      <c r="C25" s="153"/>
      <c r="D25" s="154"/>
      <c r="E25" s="154"/>
      <c r="F25" s="153"/>
      <c r="G25" s="153"/>
      <c r="H25" s="153"/>
    </row>
    <row r="26" s="130" customFormat="1" ht="16" customHeight="1" spans="1:8">
      <c r="A26" s="149"/>
      <c r="B26" s="150"/>
      <c r="C26" s="150"/>
      <c r="D26" s="151"/>
      <c r="E26" s="151"/>
      <c r="F26" s="150"/>
      <c r="G26" s="150"/>
      <c r="H26" s="150"/>
    </row>
    <row r="27" s="131" customFormat="1" ht="21" customHeight="1" spans="1:8">
      <c r="A27" s="155" t="s">
        <v>2393</v>
      </c>
      <c r="B27" s="155"/>
      <c r="C27" s="155"/>
      <c r="D27" s="156"/>
      <c r="E27" s="156"/>
      <c r="F27" s="155"/>
      <c r="G27" s="155"/>
      <c r="H27" s="155"/>
    </row>
  </sheetData>
  <mergeCells count="20">
    <mergeCell ref="A1:G1"/>
    <mergeCell ref="A2:G2"/>
    <mergeCell ref="A3:G3"/>
    <mergeCell ref="B8:H8"/>
    <mergeCell ref="B9:H9"/>
    <mergeCell ref="B10:H10"/>
    <mergeCell ref="B11:H11"/>
    <mergeCell ref="B12:H12"/>
    <mergeCell ref="B13:H13"/>
    <mergeCell ref="B14:H14"/>
    <mergeCell ref="B15:H15"/>
    <mergeCell ref="A16:H16"/>
    <mergeCell ref="B17:H17"/>
    <mergeCell ref="B18:H18"/>
    <mergeCell ref="B19:H19"/>
    <mergeCell ref="B20:H20"/>
    <mergeCell ref="B21:H21"/>
    <mergeCell ref="B22:H22"/>
    <mergeCell ref="B23:H23"/>
    <mergeCell ref="A25:H25"/>
  </mergeCells>
  <hyperlinks>
    <hyperlink ref="H1" location="目录!A1" display="目录!A1"/>
  </hyperlinks>
  <pageMargins left="0.75" right="0.75" top="1" bottom="1" header="0.5" footer="0.5"/>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H1" sqref="H1"/>
    </sheetView>
  </sheetViews>
  <sheetFormatPr defaultColWidth="8.89166666666667" defaultRowHeight="13.5" outlineLevelCol="7"/>
  <cols>
    <col min="1" max="1" width="58.125" customWidth="1"/>
    <col min="2" max="7" width="14.775" customWidth="1"/>
  </cols>
  <sheetData>
    <row r="1" ht="46.5" spans="1:8">
      <c r="A1" s="118" t="s">
        <v>2394</v>
      </c>
      <c r="B1" s="119"/>
      <c r="C1" s="119"/>
      <c r="D1" s="119"/>
      <c r="E1" s="119"/>
      <c r="F1" s="119"/>
      <c r="G1" s="119"/>
      <c r="H1" s="120" t="s">
        <v>667</v>
      </c>
    </row>
    <row r="2" ht="34" customHeight="1" spans="1:8">
      <c r="A2" s="121" t="s">
        <v>2395</v>
      </c>
      <c r="B2" s="121"/>
      <c r="C2" s="121"/>
      <c r="D2" s="121"/>
      <c r="E2" s="121"/>
      <c r="F2" s="121"/>
      <c r="G2" s="121"/>
      <c r="H2" s="122"/>
    </row>
    <row r="3" ht="27" customHeight="1" spans="1:8">
      <c r="A3" s="123" t="s">
        <v>2315</v>
      </c>
      <c r="B3" s="124"/>
      <c r="C3" s="124"/>
      <c r="D3" s="124"/>
      <c r="E3" s="124"/>
      <c r="F3" s="124"/>
      <c r="G3" s="125"/>
      <c r="H3" s="122"/>
    </row>
    <row r="4" ht="27" customHeight="1" spans="1:8">
      <c r="A4" s="126" t="s">
        <v>2396</v>
      </c>
      <c r="B4" s="127"/>
      <c r="C4" s="127"/>
      <c r="D4" s="127"/>
      <c r="E4" s="127"/>
      <c r="F4" s="127"/>
      <c r="G4" s="128"/>
      <c r="H4" s="122"/>
    </row>
    <row r="5" ht="18" customHeight="1" spans="1:7">
      <c r="A5" s="113" t="s">
        <v>2397</v>
      </c>
      <c r="B5" s="50" t="s">
        <v>2398</v>
      </c>
      <c r="C5" s="50" t="s">
        <v>2399</v>
      </c>
      <c r="D5" s="50" t="s">
        <v>2400</v>
      </c>
      <c r="E5" s="50"/>
      <c r="F5" s="50"/>
      <c r="G5" s="50"/>
    </row>
    <row r="6" ht="18" customHeight="1" spans="1:7">
      <c r="A6" s="113"/>
      <c r="B6" s="129" t="s">
        <v>2282</v>
      </c>
      <c r="C6" s="129" t="s">
        <v>2401</v>
      </c>
      <c r="D6" s="129" t="s">
        <v>2319</v>
      </c>
      <c r="E6" s="129" t="s">
        <v>2320</v>
      </c>
      <c r="F6" s="129" t="s">
        <v>2322</v>
      </c>
      <c r="G6" s="129" t="s">
        <v>2402</v>
      </c>
    </row>
    <row r="7" ht="29" customHeight="1" spans="1:7">
      <c r="A7" s="71" t="s">
        <v>2403</v>
      </c>
      <c r="B7" s="113">
        <v>344</v>
      </c>
      <c r="C7" s="113">
        <v>57</v>
      </c>
      <c r="D7" s="113">
        <v>96</v>
      </c>
      <c r="E7" s="113">
        <v>94</v>
      </c>
      <c r="F7" s="113">
        <v>90.5</v>
      </c>
      <c r="G7" s="113">
        <v>89</v>
      </c>
    </row>
    <row r="8" ht="53" customHeight="1" spans="1:7">
      <c r="A8" s="113" t="s">
        <v>2404</v>
      </c>
      <c r="B8" s="113">
        <v>344</v>
      </c>
      <c r="C8" s="113">
        <v>57</v>
      </c>
      <c r="D8" s="113">
        <v>96</v>
      </c>
      <c r="E8" s="113">
        <v>94</v>
      </c>
      <c r="F8" s="113">
        <v>90.5</v>
      </c>
      <c r="G8" s="113">
        <v>89</v>
      </c>
    </row>
    <row r="9" ht="31" customHeight="1" spans="1:7">
      <c r="A9" s="71" t="s">
        <v>2405</v>
      </c>
      <c r="B9" s="113">
        <v>344</v>
      </c>
      <c r="C9" s="113">
        <v>57</v>
      </c>
      <c r="D9" s="113">
        <v>96</v>
      </c>
      <c r="E9" s="113">
        <v>94</v>
      </c>
      <c r="F9" s="113">
        <v>90.5</v>
      </c>
      <c r="G9" s="113">
        <v>89</v>
      </c>
    </row>
    <row r="10" ht="58" customHeight="1" spans="1:7">
      <c r="A10" s="71" t="s">
        <v>2406</v>
      </c>
      <c r="B10" s="113">
        <v>344</v>
      </c>
      <c r="C10" s="113">
        <v>57</v>
      </c>
      <c r="D10" s="113">
        <v>96</v>
      </c>
      <c r="E10" s="113">
        <v>94</v>
      </c>
      <c r="F10" s="113">
        <v>90.5</v>
      </c>
      <c r="G10" s="113">
        <v>89</v>
      </c>
    </row>
    <row r="12" customHeight="1"/>
  </sheetData>
  <mergeCells count="6">
    <mergeCell ref="A1:G1"/>
    <mergeCell ref="A2:G2"/>
    <mergeCell ref="A3:G3"/>
    <mergeCell ref="A4:G4"/>
    <mergeCell ref="D5:G5"/>
    <mergeCell ref="A5:A6"/>
  </mergeCells>
  <hyperlinks>
    <hyperlink ref="H1" location="目录!A1" display="目录!A1"/>
  </hyperlinks>
  <pageMargins left="0.75" right="0.75" top="1" bottom="1" header="0.5" footer="0.5"/>
  <pageSetup paperSize="9"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selection activeCell="H1" sqref="H1"/>
    </sheetView>
  </sheetViews>
  <sheetFormatPr defaultColWidth="8.89166666666667" defaultRowHeight="13.5" outlineLevelCol="7"/>
  <cols>
    <col min="1" max="1" width="18.9166666666667" customWidth="1"/>
    <col min="2" max="2" width="10.975" customWidth="1"/>
    <col min="3" max="3" width="20.8583333333333" customWidth="1"/>
    <col min="4" max="6" width="20.625" customWidth="1"/>
    <col min="7" max="7" width="13.0416666666667" customWidth="1"/>
  </cols>
  <sheetData>
    <row r="1" ht="41" customHeight="1" spans="1:8">
      <c r="A1" s="101" t="s">
        <v>53</v>
      </c>
      <c r="B1" s="101"/>
      <c r="C1" s="101"/>
      <c r="D1" s="101"/>
      <c r="E1" s="101"/>
      <c r="F1" s="101"/>
      <c r="G1" s="101"/>
      <c r="H1" s="26" t="s">
        <v>667</v>
      </c>
    </row>
    <row r="2" ht="22" customHeight="1" spans="1:7">
      <c r="A2" s="102" t="s">
        <v>2407</v>
      </c>
      <c r="B2" s="102"/>
      <c r="C2" s="102"/>
      <c r="D2" s="102"/>
      <c r="E2" s="102"/>
      <c r="F2" s="102"/>
      <c r="G2" s="102"/>
    </row>
    <row r="3" ht="33" customHeight="1" spans="1:7">
      <c r="A3" s="103" t="s">
        <v>2408</v>
      </c>
      <c r="B3" s="103"/>
      <c r="C3" s="103"/>
      <c r="D3" s="103"/>
      <c r="E3" s="103"/>
      <c r="F3" s="103"/>
      <c r="G3" s="103"/>
    </row>
    <row r="4" ht="19" customHeight="1" spans="1:7">
      <c r="A4" s="103" t="s">
        <v>2409</v>
      </c>
      <c r="B4" s="103"/>
      <c r="C4" s="103"/>
      <c r="D4" s="103"/>
      <c r="E4" s="103"/>
      <c r="F4" s="103"/>
      <c r="G4" s="103"/>
    </row>
    <row r="5" ht="21" customHeight="1" spans="1:7">
      <c r="A5" s="103" t="s">
        <v>2410</v>
      </c>
      <c r="B5" s="103"/>
      <c r="C5" s="103"/>
      <c r="D5" s="103"/>
      <c r="E5" s="103"/>
      <c r="F5" s="103"/>
      <c r="G5" s="103"/>
    </row>
    <row r="6" ht="20" customHeight="1" spans="1:7">
      <c r="A6" s="103" t="s">
        <v>2411</v>
      </c>
      <c r="B6" s="103"/>
      <c r="C6" s="103"/>
      <c r="D6" s="103"/>
      <c r="E6" s="103"/>
      <c r="F6" s="103"/>
      <c r="G6" s="103"/>
    </row>
    <row r="7" ht="18" spans="1:7">
      <c r="A7" s="104" t="s">
        <v>422</v>
      </c>
      <c r="B7" s="104" t="s">
        <v>2412</v>
      </c>
      <c r="C7" s="104"/>
      <c r="D7" s="105" t="s">
        <v>2400</v>
      </c>
      <c r="E7" s="105"/>
      <c r="F7" s="106"/>
      <c r="G7" s="107" t="s">
        <v>2340</v>
      </c>
    </row>
    <row r="8" ht="16" customHeight="1" spans="1:7">
      <c r="A8" s="108"/>
      <c r="B8" s="108" t="s">
        <v>2413</v>
      </c>
      <c r="C8" s="108" t="s">
        <v>2414</v>
      </c>
      <c r="D8" s="109" t="s">
        <v>2415</v>
      </c>
      <c r="E8" s="109" t="s">
        <v>2416</v>
      </c>
      <c r="F8" s="110" t="s">
        <v>2417</v>
      </c>
      <c r="G8" s="107"/>
    </row>
    <row r="9" ht="7" customHeight="1" spans="1:7">
      <c r="A9" s="108"/>
      <c r="B9" s="108"/>
      <c r="C9" s="108"/>
      <c r="D9" s="109"/>
      <c r="E9" s="109"/>
      <c r="F9" s="110"/>
      <c r="G9" s="107"/>
    </row>
    <row r="10" ht="30" customHeight="1" spans="1:7">
      <c r="A10" s="111" t="s">
        <v>2418</v>
      </c>
      <c r="B10" s="112">
        <v>236</v>
      </c>
      <c r="C10" s="112">
        <v>36</v>
      </c>
      <c r="D10" s="113">
        <v>56</v>
      </c>
      <c r="E10" s="113">
        <v>54</v>
      </c>
      <c r="F10" s="113">
        <v>52</v>
      </c>
      <c r="G10" s="113" t="s">
        <v>2419</v>
      </c>
    </row>
    <row r="11" ht="30" customHeight="1" spans="1:7">
      <c r="A11" s="114" t="s">
        <v>753</v>
      </c>
      <c r="B11" s="115">
        <v>175</v>
      </c>
      <c r="C11" s="115">
        <v>23</v>
      </c>
      <c r="D11" s="116">
        <v>38</v>
      </c>
      <c r="E11" s="116">
        <v>37</v>
      </c>
      <c r="F11" s="116">
        <v>36</v>
      </c>
      <c r="G11" s="116" t="s">
        <v>2420</v>
      </c>
    </row>
    <row r="12" ht="30" customHeight="1" spans="1:7">
      <c r="A12" s="113" t="s">
        <v>744</v>
      </c>
      <c r="B12" s="117">
        <v>142</v>
      </c>
      <c r="C12" s="117">
        <v>15</v>
      </c>
      <c r="D12" s="117">
        <v>29</v>
      </c>
      <c r="E12" s="117">
        <v>27</v>
      </c>
      <c r="F12" s="117">
        <v>25</v>
      </c>
      <c r="G12" s="117" t="s">
        <v>2421</v>
      </c>
    </row>
    <row r="13" ht="30" customHeight="1" spans="1:7">
      <c r="A13" s="111" t="s">
        <v>577</v>
      </c>
      <c r="B13" s="112">
        <v>160</v>
      </c>
      <c r="C13" s="112">
        <v>23</v>
      </c>
      <c r="D13" s="113">
        <v>36</v>
      </c>
      <c r="E13" s="113">
        <v>35</v>
      </c>
      <c r="F13" s="113">
        <v>34</v>
      </c>
      <c r="G13" s="116" t="s">
        <v>2422</v>
      </c>
    </row>
    <row r="14" ht="30" customHeight="1" spans="1:7">
      <c r="A14" s="114" t="s">
        <v>578</v>
      </c>
      <c r="B14" s="115">
        <v>150</v>
      </c>
      <c r="C14" s="115">
        <v>18</v>
      </c>
      <c r="D14" s="116">
        <v>31</v>
      </c>
      <c r="E14" s="116">
        <v>26</v>
      </c>
      <c r="F14" s="116">
        <v>25</v>
      </c>
      <c r="G14" s="116" t="s">
        <v>2422</v>
      </c>
    </row>
  </sheetData>
  <mergeCells count="15">
    <mergeCell ref="A1:G1"/>
    <mergeCell ref="A2:G2"/>
    <mergeCell ref="A3:G3"/>
    <mergeCell ref="A4:G4"/>
    <mergeCell ref="A5:G5"/>
    <mergeCell ref="A6:G6"/>
    <mergeCell ref="B7:C7"/>
    <mergeCell ref="D7:F7"/>
    <mergeCell ref="A7:A9"/>
    <mergeCell ref="B8:B9"/>
    <mergeCell ref="C8:C9"/>
    <mergeCell ref="D8:D9"/>
    <mergeCell ref="E8:E9"/>
    <mergeCell ref="F8:F9"/>
    <mergeCell ref="G7:G9"/>
  </mergeCells>
  <hyperlinks>
    <hyperlink ref="H1" location="目录!A1" display="目录!A1"/>
  </hyperlinks>
  <pageMargins left="0.75" right="0.75" top="1" bottom="1" header="0.5" footer="0.5"/>
  <pageSetup paperSize="9"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3"/>
  <sheetViews>
    <sheetView zoomScale="85" zoomScaleNormal="85" workbookViewId="0">
      <selection activeCell="K1" sqref="K1"/>
    </sheetView>
  </sheetViews>
  <sheetFormatPr defaultColWidth="9" defaultRowHeight="13.5"/>
  <cols>
    <col min="1" max="9" width="15.625" customWidth="1"/>
    <col min="10" max="10" width="14.25" customWidth="1"/>
    <col min="11" max="11" width="10" customWidth="1"/>
  </cols>
  <sheetData>
    <row r="1" ht="36.75" spans="1:11">
      <c r="A1" s="52" t="s">
        <v>2423</v>
      </c>
      <c r="B1" s="53"/>
      <c r="C1" s="53"/>
      <c r="D1" s="53"/>
      <c r="E1" s="53"/>
      <c r="F1" s="53"/>
      <c r="G1" s="53"/>
      <c r="H1" s="53"/>
      <c r="I1" s="53"/>
      <c r="J1" s="53"/>
      <c r="K1" s="26" t="s">
        <v>60</v>
      </c>
    </row>
    <row r="2" ht="29" customHeight="1" spans="1:10">
      <c r="A2" s="54" t="s">
        <v>2424</v>
      </c>
      <c r="B2" s="54"/>
      <c r="C2" s="54"/>
      <c r="D2" s="54"/>
      <c r="E2" s="54"/>
      <c r="F2" s="54"/>
      <c r="G2" s="54"/>
      <c r="H2" s="54"/>
      <c r="I2" s="54"/>
      <c r="J2" s="54"/>
    </row>
    <row r="3" ht="21" spans="1:10">
      <c r="A3" s="55" t="s">
        <v>2425</v>
      </c>
      <c r="B3" s="55" t="s">
        <v>2426</v>
      </c>
      <c r="C3" s="55" t="s">
        <v>2427</v>
      </c>
      <c r="D3" s="55" t="s">
        <v>2306</v>
      </c>
      <c r="E3" s="55" t="s">
        <v>2320</v>
      </c>
      <c r="F3" s="55" t="s">
        <v>2321</v>
      </c>
      <c r="G3" s="55" t="s">
        <v>2322</v>
      </c>
      <c r="H3" s="55" t="s">
        <v>2428</v>
      </c>
      <c r="I3" s="55" t="s">
        <v>2402</v>
      </c>
      <c r="J3" s="85" t="s">
        <v>2429</v>
      </c>
    </row>
    <row r="4" ht="25" customHeight="1" spans="1:10">
      <c r="A4" s="56" t="s">
        <v>2430</v>
      </c>
      <c r="B4" s="57">
        <v>165</v>
      </c>
      <c r="C4" s="57">
        <v>35</v>
      </c>
      <c r="D4" s="57">
        <v>69</v>
      </c>
      <c r="E4" s="57">
        <v>66</v>
      </c>
      <c r="F4" s="57">
        <v>63</v>
      </c>
      <c r="G4" s="57">
        <v>63</v>
      </c>
      <c r="H4" s="57">
        <v>62</v>
      </c>
      <c r="I4" s="57">
        <v>61</v>
      </c>
      <c r="J4" s="86" t="s">
        <v>2431</v>
      </c>
    </row>
    <row r="5" ht="25" customHeight="1" spans="1:10">
      <c r="A5" s="56" t="s">
        <v>2432</v>
      </c>
      <c r="B5" s="57">
        <v>165</v>
      </c>
      <c r="C5" s="57">
        <v>35</v>
      </c>
      <c r="D5" s="57">
        <v>72</v>
      </c>
      <c r="E5" s="57">
        <v>69</v>
      </c>
      <c r="F5" s="57">
        <v>66</v>
      </c>
      <c r="G5" s="57">
        <v>66</v>
      </c>
      <c r="H5" s="57">
        <v>65</v>
      </c>
      <c r="I5" s="57">
        <v>64</v>
      </c>
      <c r="J5" s="86" t="s">
        <v>2431</v>
      </c>
    </row>
    <row r="6" ht="15" customHeight="1" spans="1:10">
      <c r="A6" s="58"/>
      <c r="B6" s="59"/>
      <c r="C6" s="59"/>
      <c r="D6" s="59"/>
      <c r="E6" s="59"/>
      <c r="F6" s="59"/>
      <c r="G6" s="59"/>
      <c r="H6" s="59"/>
      <c r="I6" s="59"/>
      <c r="J6" s="87"/>
    </row>
    <row r="7" ht="36" customHeight="1" spans="1:10">
      <c r="A7" s="60" t="s">
        <v>2433</v>
      </c>
      <c r="B7" s="60"/>
      <c r="C7" s="60"/>
      <c r="D7" s="60"/>
      <c r="E7" s="60"/>
      <c r="F7" s="60"/>
      <c r="G7" s="60"/>
      <c r="H7" s="60"/>
      <c r="I7" s="60"/>
      <c r="J7" s="60"/>
    </row>
    <row r="8" ht="25" customHeight="1" spans="1:10">
      <c r="A8" s="61" t="s">
        <v>2434</v>
      </c>
      <c r="B8" s="61"/>
      <c r="C8" s="61"/>
      <c r="D8" s="61"/>
      <c r="E8" s="61"/>
      <c r="F8" s="61"/>
      <c r="G8" s="61"/>
      <c r="H8" s="61"/>
      <c r="I8" s="61"/>
      <c r="J8" s="61"/>
    </row>
    <row r="9" ht="25" customHeight="1" spans="1:10">
      <c r="A9" s="62" t="s">
        <v>2435</v>
      </c>
      <c r="B9" s="62"/>
      <c r="C9" s="62"/>
      <c r="D9" s="62"/>
      <c r="E9" s="62"/>
      <c r="F9" s="62"/>
      <c r="G9" s="62"/>
      <c r="H9" s="62"/>
      <c r="I9" s="62"/>
      <c r="J9" s="62"/>
    </row>
    <row r="10" ht="25" customHeight="1" spans="1:10">
      <c r="A10" s="63" t="s">
        <v>2317</v>
      </c>
      <c r="B10" s="63"/>
      <c r="C10" s="63" t="s">
        <v>2427</v>
      </c>
      <c r="D10" s="63" t="s">
        <v>2436</v>
      </c>
      <c r="E10" s="63" t="s">
        <v>2320</v>
      </c>
      <c r="F10" s="63" t="s">
        <v>2321</v>
      </c>
      <c r="G10" s="63" t="s">
        <v>2322</v>
      </c>
      <c r="H10" s="63" t="s">
        <v>2323</v>
      </c>
      <c r="I10" s="63" t="s">
        <v>2437</v>
      </c>
      <c r="J10" s="85" t="s">
        <v>2429</v>
      </c>
    </row>
    <row r="11" ht="25" customHeight="1" spans="1:10">
      <c r="A11" s="64">
        <v>215</v>
      </c>
      <c r="B11" s="64"/>
      <c r="C11" s="64">
        <v>40</v>
      </c>
      <c r="D11" s="65">
        <v>80</v>
      </c>
      <c r="E11" s="65">
        <v>78</v>
      </c>
      <c r="F11" s="65">
        <v>75</v>
      </c>
      <c r="G11" s="65">
        <v>75</v>
      </c>
      <c r="H11" s="65">
        <v>72</v>
      </c>
      <c r="I11" s="88">
        <v>71</v>
      </c>
      <c r="J11" s="86" t="s">
        <v>2431</v>
      </c>
    </row>
    <row r="12" ht="15" customHeight="1" spans="1:10">
      <c r="A12" s="64"/>
      <c r="B12" s="64"/>
      <c r="C12" s="64"/>
      <c r="D12" s="65"/>
      <c r="E12" s="65"/>
      <c r="F12" s="65"/>
      <c r="G12" s="65"/>
      <c r="H12" s="65"/>
      <c r="I12" s="89"/>
      <c r="J12" s="86"/>
    </row>
    <row r="13" ht="25" hidden="1" customHeight="1" spans="1:10">
      <c r="A13" s="64"/>
      <c r="B13" s="64"/>
      <c r="C13" s="64"/>
      <c r="D13" s="65"/>
      <c r="E13" s="65"/>
      <c r="F13" s="65"/>
      <c r="G13" s="65"/>
      <c r="H13" s="65"/>
      <c r="I13" s="90"/>
      <c r="J13" s="90"/>
    </row>
    <row r="14" ht="25" hidden="1" customHeight="1" spans="1:10">
      <c r="A14" s="64"/>
      <c r="B14" s="64"/>
      <c r="C14" s="64"/>
      <c r="D14" s="65"/>
      <c r="E14" s="65"/>
      <c r="F14" s="65"/>
      <c r="G14" s="65"/>
      <c r="H14" s="65"/>
      <c r="I14" s="90"/>
      <c r="J14" s="90"/>
    </row>
    <row r="15" ht="25" hidden="1" customHeight="1" spans="1:10">
      <c r="A15" s="64"/>
      <c r="B15" s="64"/>
      <c r="C15" s="64"/>
      <c r="D15" s="65"/>
      <c r="E15" s="65"/>
      <c r="F15" s="65"/>
      <c r="G15" s="65"/>
      <c r="H15" s="65"/>
      <c r="I15" s="90"/>
      <c r="J15" s="90"/>
    </row>
    <row r="16" ht="25" customHeight="1" spans="1:10">
      <c r="A16" s="66" t="s">
        <v>2438</v>
      </c>
      <c r="B16" s="66"/>
      <c r="C16" s="66"/>
      <c r="D16" s="66"/>
      <c r="E16" s="66"/>
      <c r="F16" s="66"/>
      <c r="G16" s="66"/>
      <c r="H16" s="66"/>
      <c r="I16" s="66"/>
      <c r="J16" s="66"/>
    </row>
    <row r="18" ht="34" customHeight="1" spans="1:10">
      <c r="A18" s="67" t="s">
        <v>2439</v>
      </c>
      <c r="B18" s="68"/>
      <c r="C18" s="68"/>
      <c r="D18" s="68"/>
      <c r="E18" s="68"/>
      <c r="F18" s="68"/>
      <c r="G18" s="68"/>
      <c r="H18" s="68"/>
      <c r="I18" s="68"/>
      <c r="J18" s="68"/>
    </row>
    <row r="19" ht="29" customHeight="1" spans="1:10">
      <c r="A19" s="54" t="s">
        <v>2424</v>
      </c>
      <c r="B19" s="54"/>
      <c r="C19" s="54"/>
      <c r="D19" s="54"/>
      <c r="E19" s="54"/>
      <c r="F19" s="54"/>
      <c r="G19" s="54"/>
      <c r="H19" s="54"/>
      <c r="I19" s="54"/>
      <c r="J19" s="54"/>
    </row>
    <row r="20" ht="17.25" spans="1:10">
      <c r="A20" s="48" t="s">
        <v>2425</v>
      </c>
      <c r="B20" s="48" t="s">
        <v>2317</v>
      </c>
      <c r="C20" s="48" t="s">
        <v>2440</v>
      </c>
      <c r="D20" s="69" t="s">
        <v>2441</v>
      </c>
      <c r="E20" s="70" t="s">
        <v>2442</v>
      </c>
      <c r="F20" s="70" t="s">
        <v>2443</v>
      </c>
      <c r="G20" s="70" t="s">
        <v>2444</v>
      </c>
      <c r="H20" s="70" t="s">
        <v>2445</v>
      </c>
      <c r="I20" s="70" t="s">
        <v>2446</v>
      </c>
      <c r="J20" s="91" t="s">
        <v>2429</v>
      </c>
    </row>
    <row r="21" ht="25" customHeight="1" spans="1:10">
      <c r="A21" s="71" t="s">
        <v>2430</v>
      </c>
      <c r="B21" s="72">
        <v>121</v>
      </c>
      <c r="C21" s="72">
        <v>18.5</v>
      </c>
      <c r="D21" s="72">
        <v>25</v>
      </c>
      <c r="E21" s="72">
        <v>20</v>
      </c>
      <c r="F21" s="72">
        <v>16.5</v>
      </c>
      <c r="G21" s="72">
        <v>14</v>
      </c>
      <c r="H21" s="72">
        <v>13.5</v>
      </c>
      <c r="I21" s="72">
        <v>13.5</v>
      </c>
      <c r="J21" s="92" t="s">
        <v>2447</v>
      </c>
    </row>
    <row r="22" ht="25" customHeight="1" spans="1:10">
      <c r="A22" s="71" t="s">
        <v>2448</v>
      </c>
      <c r="B22" s="72">
        <v>121</v>
      </c>
      <c r="C22" s="72">
        <v>19</v>
      </c>
      <c r="D22" s="72">
        <v>27</v>
      </c>
      <c r="E22" s="72">
        <v>23</v>
      </c>
      <c r="F22" s="72">
        <v>20</v>
      </c>
      <c r="G22" s="72">
        <v>18</v>
      </c>
      <c r="H22" s="72">
        <v>17</v>
      </c>
      <c r="I22" s="72">
        <v>16.5</v>
      </c>
      <c r="J22" s="92" t="s">
        <v>2447</v>
      </c>
    </row>
    <row r="23" ht="25" customHeight="1" spans="1:10">
      <c r="A23" s="71" t="s">
        <v>2449</v>
      </c>
      <c r="B23" s="72">
        <v>122</v>
      </c>
      <c r="C23" s="72">
        <v>19.5</v>
      </c>
      <c r="D23" s="72">
        <v>28</v>
      </c>
      <c r="E23" s="72">
        <v>24</v>
      </c>
      <c r="F23" s="72">
        <v>21</v>
      </c>
      <c r="G23" s="72">
        <v>19</v>
      </c>
      <c r="H23" s="72">
        <v>18</v>
      </c>
      <c r="I23" s="72">
        <v>18</v>
      </c>
      <c r="J23" s="92" t="s">
        <v>2447</v>
      </c>
    </row>
    <row r="24" ht="25" customHeight="1" spans="1:10">
      <c r="A24" s="71" t="s">
        <v>2450</v>
      </c>
      <c r="B24" s="72">
        <v>123</v>
      </c>
      <c r="C24" s="72">
        <v>19.5</v>
      </c>
      <c r="D24" s="72">
        <v>31</v>
      </c>
      <c r="E24" s="72">
        <v>27</v>
      </c>
      <c r="F24" s="72">
        <v>24</v>
      </c>
      <c r="G24" s="72">
        <v>22</v>
      </c>
      <c r="H24" s="72">
        <v>21</v>
      </c>
      <c r="I24" s="72">
        <v>21</v>
      </c>
      <c r="J24" s="92" t="s">
        <v>2451</v>
      </c>
    </row>
    <row r="25" ht="25" customHeight="1" spans="1:10">
      <c r="A25" s="71" t="s">
        <v>2452</v>
      </c>
      <c r="B25" s="72">
        <v>124</v>
      </c>
      <c r="C25" s="72">
        <v>20</v>
      </c>
      <c r="D25" s="72">
        <v>35</v>
      </c>
      <c r="E25" s="72">
        <v>31</v>
      </c>
      <c r="F25" s="72">
        <v>28</v>
      </c>
      <c r="G25" s="72">
        <v>26</v>
      </c>
      <c r="H25" s="72">
        <v>25</v>
      </c>
      <c r="I25" s="72">
        <v>25</v>
      </c>
      <c r="J25" s="92" t="s">
        <v>2451</v>
      </c>
    </row>
    <row r="27" ht="22.5" spans="1:10">
      <c r="A27" s="73" t="s">
        <v>2453</v>
      </c>
      <c r="B27" s="73"/>
      <c r="C27" s="73"/>
      <c r="D27" s="73"/>
      <c r="E27" s="73"/>
      <c r="F27" s="73"/>
      <c r="G27" s="73"/>
      <c r="H27" s="73"/>
      <c r="I27" s="73"/>
      <c r="J27" s="73"/>
    </row>
    <row r="28" ht="17.25" spans="1:12">
      <c r="A28" s="74" t="s">
        <v>2454</v>
      </c>
      <c r="B28" s="75" t="s">
        <v>2455</v>
      </c>
      <c r="C28" s="76"/>
      <c r="D28" s="76"/>
      <c r="E28" s="76"/>
      <c r="F28" s="76"/>
      <c r="G28" s="76"/>
      <c r="H28" s="76"/>
      <c r="I28" s="76"/>
      <c r="J28" s="76"/>
      <c r="K28" s="93"/>
      <c r="L28" s="94"/>
    </row>
    <row r="29" ht="17.25" spans="1:12">
      <c r="A29" s="77">
        <v>1</v>
      </c>
      <c r="B29" s="78" t="s">
        <v>2456</v>
      </c>
      <c r="C29" s="78"/>
      <c r="D29" s="78"/>
      <c r="E29" s="78"/>
      <c r="F29" s="78"/>
      <c r="G29" s="78"/>
      <c r="H29" s="78"/>
      <c r="I29" s="78"/>
      <c r="J29" s="78"/>
      <c r="K29" s="76"/>
      <c r="L29" s="95"/>
    </row>
    <row r="30" ht="17.25" spans="1:12">
      <c r="A30" s="77">
        <v>2</v>
      </c>
      <c r="B30" s="78" t="s">
        <v>2457</v>
      </c>
      <c r="C30" s="78"/>
      <c r="D30" s="78"/>
      <c r="E30" s="78"/>
      <c r="F30" s="78"/>
      <c r="G30" s="78"/>
      <c r="H30" s="78"/>
      <c r="I30" s="78"/>
      <c r="J30" s="78"/>
      <c r="K30" s="76"/>
      <c r="L30" s="95"/>
    </row>
    <row r="31" ht="17.25" spans="1:12">
      <c r="A31" s="77">
        <v>3</v>
      </c>
      <c r="B31" s="78" t="s">
        <v>2458</v>
      </c>
      <c r="C31" s="78"/>
      <c r="D31" s="78"/>
      <c r="E31" s="78"/>
      <c r="F31" s="78"/>
      <c r="G31" s="78"/>
      <c r="H31" s="78"/>
      <c r="I31" s="78"/>
      <c r="J31" s="78"/>
      <c r="K31" s="76"/>
      <c r="L31" s="95"/>
    </row>
    <row r="32" ht="17.25" spans="1:12">
      <c r="A32" s="77">
        <v>4</v>
      </c>
      <c r="B32" s="78" t="s">
        <v>2459</v>
      </c>
      <c r="C32" s="78"/>
      <c r="D32" s="78"/>
      <c r="E32" s="78"/>
      <c r="F32" s="78"/>
      <c r="G32" s="78"/>
      <c r="H32" s="78"/>
      <c r="I32" s="78"/>
      <c r="J32" s="78"/>
      <c r="K32" s="76"/>
      <c r="L32" s="95"/>
    </row>
    <row r="33" ht="17.25" spans="1:12">
      <c r="A33" s="77">
        <v>5</v>
      </c>
      <c r="B33" s="78" t="s">
        <v>2460</v>
      </c>
      <c r="C33" s="78"/>
      <c r="D33" s="78"/>
      <c r="E33" s="78"/>
      <c r="F33" s="78"/>
      <c r="G33" s="78"/>
      <c r="H33" s="78"/>
      <c r="I33" s="78"/>
      <c r="J33" s="78"/>
      <c r="K33" s="76"/>
      <c r="L33" s="96"/>
    </row>
    <row r="34" ht="18" spans="1:12">
      <c r="A34" s="77">
        <v>6</v>
      </c>
      <c r="B34" s="78" t="s">
        <v>2461</v>
      </c>
      <c r="C34" s="78"/>
      <c r="D34" s="78"/>
      <c r="E34" s="78"/>
      <c r="F34" s="78"/>
      <c r="G34" s="78"/>
      <c r="H34" s="78"/>
      <c r="I34" s="80"/>
      <c r="J34" s="80"/>
      <c r="K34" s="97"/>
      <c r="L34" s="98"/>
    </row>
    <row r="35" ht="17.25" spans="1:12">
      <c r="A35" s="77">
        <v>7</v>
      </c>
      <c r="B35" s="79" t="s">
        <v>2462</v>
      </c>
      <c r="C35" s="79"/>
      <c r="D35" s="79"/>
      <c r="E35" s="79"/>
      <c r="F35" s="79"/>
      <c r="G35" s="79"/>
      <c r="H35" s="79"/>
      <c r="I35" s="78"/>
      <c r="J35" s="78"/>
      <c r="K35" s="76"/>
      <c r="L35" s="96"/>
    </row>
    <row r="36" ht="18" spans="1:12">
      <c r="A36" s="77">
        <v>8</v>
      </c>
      <c r="B36" s="79" t="s">
        <v>2463</v>
      </c>
      <c r="C36" s="79"/>
      <c r="D36" s="79"/>
      <c r="E36" s="79"/>
      <c r="F36" s="79"/>
      <c r="G36" s="79"/>
      <c r="H36" s="80"/>
      <c r="I36" s="78"/>
      <c r="J36" s="78"/>
      <c r="K36" s="76"/>
      <c r="L36" s="96"/>
    </row>
    <row r="37" ht="17.25" spans="1:12">
      <c r="A37" s="77">
        <v>9</v>
      </c>
      <c r="B37" s="78" t="s">
        <v>2464</v>
      </c>
      <c r="C37" s="78"/>
      <c r="D37" s="78"/>
      <c r="E37" s="78"/>
      <c r="F37" s="78"/>
      <c r="G37" s="78"/>
      <c r="H37" s="78"/>
      <c r="I37" s="78"/>
      <c r="J37" s="78"/>
      <c r="K37" s="76"/>
      <c r="L37" s="96"/>
    </row>
    <row r="38" ht="17.25" spans="1:12">
      <c r="A38" s="74" t="s">
        <v>2465</v>
      </c>
      <c r="B38" s="81" t="s">
        <v>2466</v>
      </c>
      <c r="C38" s="78"/>
      <c r="D38" s="78"/>
      <c r="E38" s="78"/>
      <c r="F38" s="78"/>
      <c r="G38" s="78"/>
      <c r="H38" s="78"/>
      <c r="I38" s="78"/>
      <c r="J38" s="78"/>
      <c r="K38" s="76"/>
      <c r="L38" s="96"/>
    </row>
    <row r="39" ht="17.25" spans="1:12">
      <c r="A39" s="82" t="s">
        <v>2467</v>
      </c>
      <c r="B39" s="81" t="s">
        <v>2468</v>
      </c>
      <c r="C39" s="78"/>
      <c r="D39" s="78"/>
      <c r="E39" s="78"/>
      <c r="F39" s="78"/>
      <c r="G39" s="78"/>
      <c r="H39" s="78"/>
      <c r="I39" s="78"/>
      <c r="J39" s="78"/>
      <c r="K39" s="76"/>
      <c r="L39" s="96"/>
    </row>
    <row r="40" ht="17.25" spans="1:12">
      <c r="A40" s="82" t="s">
        <v>2469</v>
      </c>
      <c r="B40" s="78" t="s">
        <v>2470</v>
      </c>
      <c r="C40" s="78"/>
      <c r="D40" s="78"/>
      <c r="E40" s="78"/>
      <c r="F40" s="78"/>
      <c r="G40" s="78"/>
      <c r="H40" s="78"/>
      <c r="I40" s="78"/>
      <c r="J40" s="78"/>
      <c r="K40" s="76"/>
      <c r="L40" s="96"/>
    </row>
    <row r="41" ht="17.25" spans="1:12">
      <c r="A41" s="82" t="s">
        <v>2471</v>
      </c>
      <c r="B41" s="78" t="s">
        <v>2472</v>
      </c>
      <c r="C41" s="78"/>
      <c r="D41" s="78"/>
      <c r="E41" s="78"/>
      <c r="F41" s="78"/>
      <c r="G41" s="78"/>
      <c r="H41" s="78"/>
      <c r="I41" s="78"/>
      <c r="J41" s="78"/>
      <c r="K41" s="76"/>
      <c r="L41" s="96"/>
    </row>
    <row r="42" ht="17.25" spans="1:12">
      <c r="A42" s="82" t="s">
        <v>2473</v>
      </c>
      <c r="B42" s="78" t="s">
        <v>2474</v>
      </c>
      <c r="C42" s="78"/>
      <c r="D42" s="78"/>
      <c r="E42" s="78"/>
      <c r="F42" s="78"/>
      <c r="G42" s="78"/>
      <c r="H42" s="78"/>
      <c r="I42" s="78"/>
      <c r="J42" s="78"/>
      <c r="K42" s="76"/>
      <c r="L42" s="96"/>
    </row>
    <row r="43" ht="24.75" spans="1:12">
      <c r="A43" s="83"/>
      <c r="B43" s="84" t="s">
        <v>2475</v>
      </c>
      <c r="C43" s="84"/>
      <c r="D43" s="84"/>
      <c r="E43" s="84"/>
      <c r="F43" s="84"/>
      <c r="G43" s="84"/>
      <c r="H43" s="84"/>
      <c r="I43" s="99"/>
      <c r="J43" s="99"/>
      <c r="K43" s="99"/>
      <c r="L43" s="100"/>
    </row>
  </sheetData>
  <mergeCells count="20">
    <mergeCell ref="A1:J1"/>
    <mergeCell ref="A2:J2"/>
    <mergeCell ref="A7:J7"/>
    <mergeCell ref="A8:J8"/>
    <mergeCell ref="A9:J9"/>
    <mergeCell ref="A10:B10"/>
    <mergeCell ref="A16:J16"/>
    <mergeCell ref="A18:J18"/>
    <mergeCell ref="A19:J19"/>
    <mergeCell ref="A27:J27"/>
    <mergeCell ref="B43:H43"/>
    <mergeCell ref="C11:C15"/>
    <mergeCell ref="D11:D15"/>
    <mergeCell ref="E11:E15"/>
    <mergeCell ref="F11:F15"/>
    <mergeCell ref="G11:G15"/>
    <mergeCell ref="H11:H15"/>
    <mergeCell ref="I11:I12"/>
    <mergeCell ref="J11:J12"/>
    <mergeCell ref="A11:B15"/>
  </mergeCells>
  <hyperlinks>
    <hyperlink ref="K1" location="目录!A1" display="目录"/>
  </hyperlinks>
  <pageMargins left="0.75" right="0.75" top="1" bottom="1" header="0.5" footer="0.5"/>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workbookViewId="0">
      <selection activeCell="F1" sqref="F1"/>
    </sheetView>
  </sheetViews>
  <sheetFormatPr defaultColWidth="9" defaultRowHeight="13.5" outlineLevelRow="6" outlineLevelCol="5"/>
  <cols>
    <col min="1" max="5" width="25.625" customWidth="1"/>
  </cols>
  <sheetData>
    <row r="1" ht="46.5" spans="1:6">
      <c r="A1" s="36" t="s">
        <v>2476</v>
      </c>
      <c r="B1" s="36"/>
      <c r="C1" s="36"/>
      <c r="D1" s="36"/>
      <c r="E1" s="36"/>
      <c r="F1" s="37" t="s">
        <v>60</v>
      </c>
    </row>
    <row r="2" ht="30" customHeight="1" spans="1:5">
      <c r="A2" s="38" t="s">
        <v>2477</v>
      </c>
      <c r="B2" s="39"/>
      <c r="C2" s="39"/>
      <c r="D2" s="39"/>
      <c r="E2" s="39"/>
    </row>
    <row r="3" ht="30" customHeight="1" spans="1:5">
      <c r="A3" s="40" t="s">
        <v>2478</v>
      </c>
      <c r="B3" s="40"/>
      <c r="C3" s="40"/>
      <c r="D3" s="40"/>
      <c r="E3" s="40"/>
    </row>
    <row r="4" ht="30" customHeight="1" spans="1:5">
      <c r="A4" s="41" t="s">
        <v>2479</v>
      </c>
      <c r="B4" s="42"/>
      <c r="C4" s="42"/>
      <c r="D4" s="42"/>
      <c r="E4" s="43"/>
    </row>
    <row r="5" ht="30" customHeight="1" spans="1:5">
      <c r="A5" s="44" t="s">
        <v>2480</v>
      </c>
      <c r="B5" s="44"/>
      <c r="C5" s="44"/>
      <c r="D5" s="44"/>
      <c r="E5" s="44"/>
    </row>
    <row r="6" ht="30" customHeight="1" spans="1:5">
      <c r="A6" s="45" t="s">
        <v>2481</v>
      </c>
      <c r="B6" s="46" t="s">
        <v>2317</v>
      </c>
      <c r="C6" s="46" t="s">
        <v>2482</v>
      </c>
      <c r="D6" s="47" t="s">
        <v>2483</v>
      </c>
      <c r="E6" s="47" t="s">
        <v>2325</v>
      </c>
    </row>
    <row r="7" ht="72" customHeight="1" spans="1:5">
      <c r="A7" s="48" t="s">
        <v>2484</v>
      </c>
      <c r="B7" s="49">
        <v>160</v>
      </c>
      <c r="C7" s="50">
        <v>20</v>
      </c>
      <c r="D7" s="51" t="s">
        <v>2485</v>
      </c>
      <c r="E7" s="51" t="s">
        <v>2486</v>
      </c>
    </row>
  </sheetData>
  <mergeCells count="5">
    <mergeCell ref="A1:E1"/>
    <mergeCell ref="A2:E2"/>
    <mergeCell ref="A3:E3"/>
    <mergeCell ref="A4:E4"/>
    <mergeCell ref="A5:E5"/>
  </mergeCells>
  <hyperlinks>
    <hyperlink ref="A2" r:id="rId1" display="http://cxc.com.hk/zh-hant/   派送公司网址       材积/6000" tooltip="http://cxc.com.hk/zh-hant/   派送公司网址       材积/6000"/>
    <hyperlink ref="F1" location="目录!A1" display="目录"/>
  </hyperlinks>
  <pageMargins left="0.75" right="0.75" top="1" bottom="1" header="0.5" footer="0.5"/>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4"/>
  <sheetViews>
    <sheetView workbookViewId="0">
      <selection activeCell="M1" sqref="M1"/>
    </sheetView>
  </sheetViews>
  <sheetFormatPr defaultColWidth="9" defaultRowHeight="13.5"/>
  <cols>
    <col min="11" max="11" width="14" customWidth="1"/>
    <col min="12" max="12" width="12.125" customWidth="1"/>
    <col min="13" max="13" width="13.5" customWidth="1"/>
    <col min="14" max="14" width="10.75" customWidth="1"/>
  </cols>
  <sheetData>
    <row r="1" ht="18.75" spans="1:13">
      <c r="A1" s="1" t="s">
        <v>2487</v>
      </c>
      <c r="B1" s="2"/>
      <c r="C1" s="3"/>
      <c r="D1" s="4" t="s">
        <v>2488</v>
      </c>
      <c r="E1" s="5"/>
      <c r="F1" s="6"/>
      <c r="G1" s="7" t="s">
        <v>2489</v>
      </c>
      <c r="H1" s="8"/>
      <c r="I1" s="22"/>
      <c r="J1" s="23" t="s">
        <v>2490</v>
      </c>
      <c r="K1" s="24"/>
      <c r="L1" s="25"/>
      <c r="M1" s="26" t="s">
        <v>60</v>
      </c>
    </row>
    <row r="2" spans="1:12">
      <c r="A2" s="9">
        <v>1</v>
      </c>
      <c r="B2" s="10" t="s">
        <v>1626</v>
      </c>
      <c r="C2" s="11" t="s">
        <v>551</v>
      </c>
      <c r="D2" s="12">
        <v>1</v>
      </c>
      <c r="E2" s="13" t="s">
        <v>2491</v>
      </c>
      <c r="F2" s="13" t="s">
        <v>491</v>
      </c>
      <c r="G2" s="14">
        <v>1</v>
      </c>
      <c r="H2" s="15" t="s">
        <v>2492</v>
      </c>
      <c r="I2" s="15" t="s">
        <v>429</v>
      </c>
      <c r="J2" s="27">
        <v>1</v>
      </c>
      <c r="K2" s="28" t="s">
        <v>750</v>
      </c>
      <c r="L2" s="28" t="s">
        <v>586</v>
      </c>
    </row>
    <row r="3" ht="14.25" spans="1:14">
      <c r="A3" s="9">
        <v>2</v>
      </c>
      <c r="B3" s="10" t="s">
        <v>1620</v>
      </c>
      <c r="C3" s="11" t="s">
        <v>586</v>
      </c>
      <c r="D3" s="12">
        <v>2</v>
      </c>
      <c r="E3" s="16" t="s">
        <v>1005</v>
      </c>
      <c r="F3" s="16" t="s">
        <v>488</v>
      </c>
      <c r="G3" s="14">
        <v>2</v>
      </c>
      <c r="H3" s="15" t="s">
        <v>2493</v>
      </c>
      <c r="I3" s="15" t="s">
        <v>569</v>
      </c>
      <c r="J3" s="27">
        <v>2</v>
      </c>
      <c r="K3" s="28" t="s">
        <v>769</v>
      </c>
      <c r="L3" s="28" t="s">
        <v>584</v>
      </c>
      <c r="M3" s="29" t="s">
        <v>2494</v>
      </c>
      <c r="N3" s="30">
        <v>44817</v>
      </c>
    </row>
    <row r="4" spans="1:12">
      <c r="A4" s="9">
        <v>3</v>
      </c>
      <c r="B4" s="10" t="s">
        <v>1624</v>
      </c>
      <c r="C4" s="11" t="s">
        <v>584</v>
      </c>
      <c r="D4" s="12">
        <v>3</v>
      </c>
      <c r="E4" s="16" t="s">
        <v>1072</v>
      </c>
      <c r="F4" s="16" t="s">
        <v>464</v>
      </c>
      <c r="G4" s="14">
        <v>3</v>
      </c>
      <c r="H4" s="15" t="s">
        <v>1226</v>
      </c>
      <c r="I4" s="15" t="s">
        <v>1225</v>
      </c>
      <c r="J4" s="27">
        <v>3</v>
      </c>
      <c r="K4" s="28" t="s">
        <v>2495</v>
      </c>
      <c r="L4" s="28" t="s">
        <v>628</v>
      </c>
    </row>
    <row r="5" ht="22.5" spans="1:12">
      <c r="A5" s="9">
        <v>4</v>
      </c>
      <c r="B5" s="10" t="s">
        <v>1642</v>
      </c>
      <c r="C5" s="11" t="s">
        <v>628</v>
      </c>
      <c r="D5" s="12">
        <v>4</v>
      </c>
      <c r="E5" s="16" t="s">
        <v>2496</v>
      </c>
      <c r="F5" s="16" t="s">
        <v>559</v>
      </c>
      <c r="G5" s="14">
        <v>4</v>
      </c>
      <c r="H5" s="15" t="s">
        <v>2497</v>
      </c>
      <c r="I5" s="15" t="s">
        <v>2498</v>
      </c>
      <c r="J5" s="27">
        <v>4</v>
      </c>
      <c r="K5" s="28" t="s">
        <v>1800</v>
      </c>
      <c r="L5" s="28" t="s">
        <v>645</v>
      </c>
    </row>
    <row r="6" spans="1:12">
      <c r="A6" s="9">
        <v>5</v>
      </c>
      <c r="B6" s="10" t="s">
        <v>1691</v>
      </c>
      <c r="C6" s="11" t="s">
        <v>434</v>
      </c>
      <c r="D6" s="12">
        <v>5</v>
      </c>
      <c r="E6" s="16" t="s">
        <v>2499</v>
      </c>
      <c r="F6" s="16" t="s">
        <v>1664</v>
      </c>
      <c r="G6" s="14">
        <v>5</v>
      </c>
      <c r="H6" s="15"/>
      <c r="I6" s="15"/>
      <c r="J6" s="27">
        <v>5</v>
      </c>
      <c r="K6" s="28" t="s">
        <v>950</v>
      </c>
      <c r="L6" s="28" t="s">
        <v>639</v>
      </c>
    </row>
    <row r="7" ht="24" spans="1:12">
      <c r="A7" s="9">
        <v>6</v>
      </c>
      <c r="B7" s="10" t="s">
        <v>1812</v>
      </c>
      <c r="C7" s="11" t="s">
        <v>2500</v>
      </c>
      <c r="D7" s="12">
        <v>6</v>
      </c>
      <c r="E7" s="16" t="s">
        <v>1558</v>
      </c>
      <c r="F7" s="16" t="s">
        <v>658</v>
      </c>
      <c r="G7" s="14">
        <v>6</v>
      </c>
      <c r="H7" s="15" t="s">
        <v>957</v>
      </c>
      <c r="I7" s="15" t="s">
        <v>2501</v>
      </c>
      <c r="J7" s="27">
        <v>6</v>
      </c>
      <c r="K7" s="31" t="s">
        <v>2502</v>
      </c>
      <c r="L7" s="31" t="s">
        <v>622</v>
      </c>
    </row>
    <row r="8" ht="146.25" spans="1:12">
      <c r="A8" s="9">
        <v>7</v>
      </c>
      <c r="B8" s="10" t="s">
        <v>1859</v>
      </c>
      <c r="C8" s="11" t="s">
        <v>646</v>
      </c>
      <c r="D8" s="12">
        <v>7</v>
      </c>
      <c r="E8" s="16" t="s">
        <v>2503</v>
      </c>
      <c r="F8" s="16" t="s">
        <v>440</v>
      </c>
      <c r="G8" s="14">
        <v>7</v>
      </c>
      <c r="H8" s="17" t="s">
        <v>2504</v>
      </c>
      <c r="I8" s="15" t="s">
        <v>2505</v>
      </c>
      <c r="J8" s="27">
        <v>7</v>
      </c>
      <c r="K8" s="32" t="s">
        <v>2499</v>
      </c>
      <c r="L8" s="32" t="s">
        <v>1664</v>
      </c>
    </row>
    <row r="9" spans="1:12">
      <c r="A9" s="9">
        <v>8</v>
      </c>
      <c r="B9" s="10" t="s">
        <v>2506</v>
      </c>
      <c r="C9" s="11" t="s">
        <v>613</v>
      </c>
      <c r="D9" s="12">
        <v>8</v>
      </c>
      <c r="E9" s="16" t="s">
        <v>2507</v>
      </c>
      <c r="F9" s="16" t="s">
        <v>501</v>
      </c>
      <c r="G9" s="14">
        <v>8</v>
      </c>
      <c r="H9" s="18" t="s">
        <v>1497</v>
      </c>
      <c r="I9" s="15" t="s">
        <v>443</v>
      </c>
      <c r="J9" s="27">
        <v>8</v>
      </c>
      <c r="K9" s="32" t="s">
        <v>2508</v>
      </c>
      <c r="L9" s="32" t="s">
        <v>656</v>
      </c>
    </row>
    <row r="10" ht="157.5" spans="1:12">
      <c r="A10" s="9">
        <v>9</v>
      </c>
      <c r="B10" s="10" t="s">
        <v>1002</v>
      </c>
      <c r="C10" s="11" t="s">
        <v>570</v>
      </c>
      <c r="D10" s="12">
        <v>9</v>
      </c>
      <c r="E10" s="16" t="s">
        <v>2509</v>
      </c>
      <c r="F10" s="16" t="s">
        <v>547</v>
      </c>
      <c r="G10" s="14">
        <v>9</v>
      </c>
      <c r="H10" s="18" t="s">
        <v>2510</v>
      </c>
      <c r="I10" s="15" t="s">
        <v>2511</v>
      </c>
      <c r="J10" s="27">
        <v>9</v>
      </c>
      <c r="K10" s="32" t="s">
        <v>2512</v>
      </c>
      <c r="L10" s="32" t="s">
        <v>488</v>
      </c>
    </row>
    <row r="11" ht="22.5" spans="1:12">
      <c r="A11" s="9">
        <v>10</v>
      </c>
      <c r="B11" s="10" t="s">
        <v>2513</v>
      </c>
      <c r="C11" s="11" t="s">
        <v>643</v>
      </c>
      <c r="D11" s="12">
        <v>10</v>
      </c>
      <c r="E11" s="19" t="s">
        <v>2514</v>
      </c>
      <c r="F11" s="16" t="s">
        <v>2515</v>
      </c>
      <c r="G11" s="14">
        <v>10</v>
      </c>
      <c r="H11" s="15" t="s">
        <v>1542</v>
      </c>
      <c r="I11" s="15" t="s">
        <v>1744</v>
      </c>
      <c r="J11" s="27">
        <v>10</v>
      </c>
      <c r="K11" s="32" t="s">
        <v>2507</v>
      </c>
      <c r="L11" s="32" t="s">
        <v>501</v>
      </c>
    </row>
    <row r="12" spans="1:12">
      <c r="A12" s="9">
        <v>11</v>
      </c>
      <c r="B12" s="10" t="s">
        <v>2516</v>
      </c>
      <c r="C12" s="11" t="s">
        <v>435</v>
      </c>
      <c r="D12" s="12">
        <v>11</v>
      </c>
      <c r="E12" s="19" t="s">
        <v>1715</v>
      </c>
      <c r="F12" s="16" t="s">
        <v>436</v>
      </c>
      <c r="G12" s="14">
        <v>11</v>
      </c>
      <c r="H12" s="15" t="s">
        <v>2517</v>
      </c>
      <c r="I12" s="18" t="s">
        <v>454</v>
      </c>
      <c r="J12" s="27">
        <v>11</v>
      </c>
      <c r="K12" s="32" t="s">
        <v>1523</v>
      </c>
      <c r="L12" s="32" t="s">
        <v>522</v>
      </c>
    </row>
    <row r="13" spans="1:12">
      <c r="A13" s="9">
        <v>12</v>
      </c>
      <c r="B13" s="10" t="s">
        <v>2518</v>
      </c>
      <c r="C13" s="11" t="s">
        <v>564</v>
      </c>
      <c r="D13" s="12">
        <v>12</v>
      </c>
      <c r="E13" s="19" t="s">
        <v>1729</v>
      </c>
      <c r="F13" s="16" t="s">
        <v>438</v>
      </c>
      <c r="G13" s="14">
        <v>12</v>
      </c>
      <c r="H13" s="15" t="s">
        <v>2519</v>
      </c>
      <c r="I13" s="15" t="s">
        <v>464</v>
      </c>
      <c r="J13" s="27">
        <v>12</v>
      </c>
      <c r="K13" s="32" t="s">
        <v>1049</v>
      </c>
      <c r="L13" s="32" t="s">
        <v>572</v>
      </c>
    </row>
    <row r="14" ht="33.75" spans="1:12">
      <c r="A14" s="9">
        <v>13</v>
      </c>
      <c r="B14" s="10" t="s">
        <v>1550</v>
      </c>
      <c r="C14" s="11" t="s">
        <v>2500</v>
      </c>
      <c r="D14" s="12">
        <v>13</v>
      </c>
      <c r="E14" s="19" t="s">
        <v>1645</v>
      </c>
      <c r="F14" s="16" t="s">
        <v>454</v>
      </c>
      <c r="G14" s="14">
        <v>13</v>
      </c>
      <c r="H14" s="15" t="s">
        <v>2520</v>
      </c>
      <c r="I14" s="15" t="s">
        <v>561</v>
      </c>
      <c r="J14" s="27">
        <v>13</v>
      </c>
      <c r="K14" s="32" t="s">
        <v>2521</v>
      </c>
      <c r="L14" s="32" t="s">
        <v>523</v>
      </c>
    </row>
    <row r="15" ht="27" spans="1:12">
      <c r="A15" s="9">
        <v>14</v>
      </c>
      <c r="B15" s="10" t="s">
        <v>2522</v>
      </c>
      <c r="C15" s="11" t="s">
        <v>557</v>
      </c>
      <c r="D15" s="12">
        <v>14</v>
      </c>
      <c r="E15" s="19" t="s">
        <v>1197</v>
      </c>
      <c r="F15" s="16" t="s">
        <v>457</v>
      </c>
      <c r="G15" s="14">
        <v>14</v>
      </c>
      <c r="H15" s="15" t="s">
        <v>2523</v>
      </c>
      <c r="I15" s="15" t="s">
        <v>1683</v>
      </c>
      <c r="J15" s="27">
        <v>14</v>
      </c>
      <c r="K15" s="32" t="s">
        <v>2524</v>
      </c>
      <c r="L15" s="32" t="s">
        <v>484</v>
      </c>
    </row>
    <row r="16" spans="1:12">
      <c r="A16" s="9">
        <v>15</v>
      </c>
      <c r="B16" s="10" t="s">
        <v>1508</v>
      </c>
      <c r="C16" s="11" t="s">
        <v>585</v>
      </c>
      <c r="D16" s="12">
        <v>15</v>
      </c>
      <c r="E16" s="19" t="s">
        <v>1855</v>
      </c>
      <c r="F16" s="16" t="s">
        <v>471</v>
      </c>
      <c r="G16" s="14">
        <v>15</v>
      </c>
      <c r="H16" s="15" t="s">
        <v>1094</v>
      </c>
      <c r="I16" s="15" t="s">
        <v>490</v>
      </c>
      <c r="J16" s="27">
        <v>15</v>
      </c>
      <c r="K16" s="32" t="s">
        <v>1497</v>
      </c>
      <c r="L16" s="32" t="s">
        <v>443</v>
      </c>
    </row>
    <row r="17" ht="135" spans="1:12">
      <c r="A17" s="9">
        <v>16</v>
      </c>
      <c r="B17" s="10" t="s">
        <v>2525</v>
      </c>
      <c r="C17" s="11" t="s">
        <v>2526</v>
      </c>
      <c r="D17" s="12">
        <v>16</v>
      </c>
      <c r="E17" s="19" t="s">
        <v>2527</v>
      </c>
      <c r="F17" s="16" t="s">
        <v>1843</v>
      </c>
      <c r="G17" s="14">
        <v>16</v>
      </c>
      <c r="H17" s="15" t="s">
        <v>2528</v>
      </c>
      <c r="I17" s="15" t="s">
        <v>2529</v>
      </c>
      <c r="J17" s="27">
        <v>16</v>
      </c>
      <c r="K17" s="33" t="s">
        <v>2530</v>
      </c>
      <c r="L17" s="33" t="s">
        <v>2531</v>
      </c>
    </row>
    <row r="18" ht="24" spans="1:12">
      <c r="A18" s="9">
        <v>17</v>
      </c>
      <c r="B18" s="10" t="s">
        <v>1554</v>
      </c>
      <c r="C18" s="11" t="s">
        <v>653</v>
      </c>
      <c r="D18" s="12">
        <v>17</v>
      </c>
      <c r="E18" s="19" t="s">
        <v>2532</v>
      </c>
      <c r="F18" s="16" t="s">
        <v>1845</v>
      </c>
      <c r="G18" s="14">
        <v>17</v>
      </c>
      <c r="H18" s="15" t="s">
        <v>2533</v>
      </c>
      <c r="I18" s="15" t="s">
        <v>474</v>
      </c>
      <c r="J18" s="27">
        <v>17</v>
      </c>
      <c r="K18" s="34" t="s">
        <v>2534</v>
      </c>
      <c r="L18" s="34" t="s">
        <v>467</v>
      </c>
    </row>
    <row r="19" ht="22.5" spans="1:12">
      <c r="A19" s="9">
        <v>18</v>
      </c>
      <c r="B19" s="10" t="s">
        <v>2535</v>
      </c>
      <c r="C19" s="11" t="s">
        <v>654</v>
      </c>
      <c r="D19" s="12">
        <v>18</v>
      </c>
      <c r="E19" s="19" t="s">
        <v>1759</v>
      </c>
      <c r="F19" s="16" t="s">
        <v>2536</v>
      </c>
      <c r="G19" s="14">
        <v>18</v>
      </c>
      <c r="H19" s="15" t="s">
        <v>2537</v>
      </c>
      <c r="I19" s="15" t="s">
        <v>480</v>
      </c>
      <c r="J19" s="27">
        <v>18</v>
      </c>
      <c r="K19" s="34" t="s">
        <v>2538</v>
      </c>
      <c r="L19" s="34" t="s">
        <v>574</v>
      </c>
    </row>
    <row r="20" ht="24" spans="1:9">
      <c r="A20" s="9">
        <v>19</v>
      </c>
      <c r="B20" s="10" t="s">
        <v>827</v>
      </c>
      <c r="C20" s="11" t="s">
        <v>665</v>
      </c>
      <c r="D20" s="12">
        <v>19</v>
      </c>
      <c r="E20" s="19" t="s">
        <v>1748</v>
      </c>
      <c r="F20" s="16" t="s">
        <v>539</v>
      </c>
      <c r="G20" s="14">
        <v>19</v>
      </c>
      <c r="H20" s="15"/>
      <c r="I20" s="15"/>
    </row>
    <row r="21" ht="24" spans="1:9">
      <c r="A21" s="9">
        <v>20</v>
      </c>
      <c r="B21" s="10" t="s">
        <v>1561</v>
      </c>
      <c r="C21" s="11" t="s">
        <v>641</v>
      </c>
      <c r="D21" s="12">
        <v>20</v>
      </c>
      <c r="E21" s="19" t="s">
        <v>1756</v>
      </c>
      <c r="F21" s="16" t="s">
        <v>545</v>
      </c>
      <c r="G21" s="14">
        <v>20</v>
      </c>
      <c r="H21" s="15" t="s">
        <v>2539</v>
      </c>
      <c r="I21" s="15" t="s">
        <v>461</v>
      </c>
    </row>
    <row r="22" ht="33.75" spans="1:9">
      <c r="A22" s="9">
        <v>21</v>
      </c>
      <c r="B22" s="10" t="s">
        <v>2512</v>
      </c>
      <c r="C22" s="11" t="s">
        <v>488</v>
      </c>
      <c r="D22" s="12">
        <v>21</v>
      </c>
      <c r="E22" s="19" t="s">
        <v>2540</v>
      </c>
      <c r="F22" s="16" t="s">
        <v>556</v>
      </c>
      <c r="G22" s="14">
        <v>21</v>
      </c>
      <c r="H22" s="15" t="s">
        <v>2516</v>
      </c>
      <c r="I22" s="15" t="s">
        <v>435</v>
      </c>
    </row>
    <row r="23" ht="22.5" spans="1:9">
      <c r="A23" s="9">
        <v>22</v>
      </c>
      <c r="B23" s="10" t="s">
        <v>2541</v>
      </c>
      <c r="C23" s="11" t="s">
        <v>524</v>
      </c>
      <c r="D23" s="12">
        <v>22</v>
      </c>
      <c r="E23" s="19" t="s">
        <v>1847</v>
      </c>
      <c r="F23" s="16" t="s">
        <v>1304</v>
      </c>
      <c r="G23" s="14">
        <v>22</v>
      </c>
      <c r="H23" s="15" t="s">
        <v>967</v>
      </c>
      <c r="I23" s="15" t="s">
        <v>465</v>
      </c>
    </row>
    <row r="24" ht="22.5" spans="1:9">
      <c r="A24" s="9">
        <v>23</v>
      </c>
      <c r="B24" s="10" t="s">
        <v>2542</v>
      </c>
      <c r="C24" s="11" t="s">
        <v>662</v>
      </c>
      <c r="D24" s="12">
        <v>23</v>
      </c>
      <c r="E24" s="19" t="s">
        <v>2534</v>
      </c>
      <c r="F24" s="16" t="s">
        <v>467</v>
      </c>
      <c r="G24" s="14">
        <v>23</v>
      </c>
      <c r="H24" s="15" t="s">
        <v>2543</v>
      </c>
      <c r="I24" s="15" t="s">
        <v>463</v>
      </c>
    </row>
    <row r="25" ht="33.75" spans="1:9">
      <c r="A25" s="20"/>
      <c r="B25" s="20"/>
      <c r="C25" s="20"/>
      <c r="D25" s="12">
        <v>24</v>
      </c>
      <c r="E25" s="19" t="s">
        <v>2544</v>
      </c>
      <c r="F25" s="16" t="s">
        <v>1688</v>
      </c>
      <c r="G25" s="14">
        <v>24</v>
      </c>
      <c r="H25" s="15" t="s">
        <v>2545</v>
      </c>
      <c r="I25" s="15" t="s">
        <v>2546</v>
      </c>
    </row>
    <row r="26" ht="14.25" spans="1:9">
      <c r="A26" s="20"/>
      <c r="B26" s="20"/>
      <c r="C26" s="20"/>
      <c r="D26" s="12">
        <v>25</v>
      </c>
      <c r="E26" s="19" t="s">
        <v>2547</v>
      </c>
      <c r="F26" s="16" t="s">
        <v>499</v>
      </c>
      <c r="G26" s="14">
        <v>25</v>
      </c>
      <c r="H26" s="15" t="s">
        <v>2548</v>
      </c>
      <c r="I26" s="15" t="s">
        <v>466</v>
      </c>
    </row>
    <row r="27" ht="45" spans="1:9">
      <c r="A27" s="20"/>
      <c r="B27" s="20"/>
      <c r="C27" s="20"/>
      <c r="D27" s="12">
        <v>26</v>
      </c>
      <c r="E27" s="19" t="s">
        <v>2549</v>
      </c>
      <c r="F27" s="16" t="s">
        <v>566</v>
      </c>
      <c r="G27" s="14">
        <v>26</v>
      </c>
      <c r="H27" s="15" t="s">
        <v>1512</v>
      </c>
      <c r="I27" s="15" t="s">
        <v>473</v>
      </c>
    </row>
    <row r="28" ht="14.25" spans="1:9">
      <c r="A28" s="20"/>
      <c r="B28" s="20"/>
      <c r="C28" s="20"/>
      <c r="D28" s="21"/>
      <c r="E28" s="21"/>
      <c r="F28" s="21"/>
      <c r="G28" s="14">
        <v>27</v>
      </c>
      <c r="H28" s="15" t="s">
        <v>2550</v>
      </c>
      <c r="I28" s="15" t="s">
        <v>485</v>
      </c>
    </row>
    <row r="29" ht="14.25" spans="1:9">
      <c r="A29" s="20"/>
      <c r="B29" s="20"/>
      <c r="C29" s="20"/>
      <c r="D29" s="21"/>
      <c r="E29" s="21"/>
      <c r="F29" s="21"/>
      <c r="G29" s="14">
        <v>28</v>
      </c>
      <c r="H29" s="15" t="s">
        <v>2551</v>
      </c>
      <c r="I29" s="15" t="s">
        <v>472</v>
      </c>
    </row>
    <row r="30" ht="22.5" spans="1:9">
      <c r="A30" s="20"/>
      <c r="B30" s="20"/>
      <c r="C30" s="20"/>
      <c r="D30" s="21"/>
      <c r="E30" s="21"/>
      <c r="F30" s="21"/>
      <c r="G30" s="14">
        <v>29</v>
      </c>
      <c r="H30" s="15" t="s">
        <v>2552</v>
      </c>
      <c r="I30" s="15" t="s">
        <v>483</v>
      </c>
    </row>
    <row r="31" ht="33.75" spans="1:9">
      <c r="A31" s="20"/>
      <c r="B31" s="20"/>
      <c r="C31" s="20"/>
      <c r="D31" s="21"/>
      <c r="E31" s="20"/>
      <c r="F31" s="21"/>
      <c r="G31" s="14">
        <v>30</v>
      </c>
      <c r="H31" s="15" t="s">
        <v>2553</v>
      </c>
      <c r="I31" s="15" t="s">
        <v>2554</v>
      </c>
    </row>
    <row r="32" ht="14.25" spans="1:9">
      <c r="A32" s="20"/>
      <c r="B32" s="20"/>
      <c r="C32" s="20"/>
      <c r="D32" s="21"/>
      <c r="E32" s="20"/>
      <c r="F32" s="21"/>
      <c r="G32" s="14">
        <v>31</v>
      </c>
      <c r="H32" s="15" t="s">
        <v>2555</v>
      </c>
      <c r="I32" s="15" t="s">
        <v>476</v>
      </c>
    </row>
    <row r="33" ht="33.75" spans="1:9">
      <c r="A33" s="20"/>
      <c r="B33" s="20"/>
      <c r="C33" s="20"/>
      <c r="D33" s="21"/>
      <c r="E33" s="20"/>
      <c r="F33" s="21"/>
      <c r="G33" s="14">
        <v>32</v>
      </c>
      <c r="H33" s="15" t="s">
        <v>2556</v>
      </c>
      <c r="I33" s="15" t="s">
        <v>2557</v>
      </c>
    </row>
    <row r="34" ht="14.25" spans="1:9">
      <c r="A34" s="20"/>
      <c r="B34" s="20"/>
      <c r="C34" s="20"/>
      <c r="D34" s="21"/>
      <c r="E34" s="20"/>
      <c r="F34" s="21"/>
      <c r="G34" s="14">
        <v>33</v>
      </c>
      <c r="H34" s="15" t="s">
        <v>977</v>
      </c>
      <c r="I34" s="15" t="s">
        <v>491</v>
      </c>
    </row>
    <row r="35" ht="22.5" spans="1:9">
      <c r="A35" s="20"/>
      <c r="B35" s="20"/>
      <c r="C35" s="20"/>
      <c r="D35" s="21"/>
      <c r="E35" s="20"/>
      <c r="F35" s="21"/>
      <c r="G35" s="14">
        <v>34</v>
      </c>
      <c r="H35" s="15" t="s">
        <v>2558</v>
      </c>
      <c r="I35" s="15" t="s">
        <v>481</v>
      </c>
    </row>
    <row r="36" ht="157.5" spans="1:9">
      <c r="A36" s="20"/>
      <c r="B36" s="20"/>
      <c r="C36" s="20"/>
      <c r="D36" s="21"/>
      <c r="E36" s="20"/>
      <c r="F36" s="21"/>
      <c r="G36" s="14">
        <v>35</v>
      </c>
      <c r="H36" s="15" t="s">
        <v>2559</v>
      </c>
      <c r="I36" s="15" t="s">
        <v>2560</v>
      </c>
    </row>
    <row r="37" ht="14.25" spans="1:9">
      <c r="A37" s="20"/>
      <c r="B37" s="20"/>
      <c r="C37" s="20"/>
      <c r="D37" s="21"/>
      <c r="E37" s="20"/>
      <c r="F37" s="21"/>
      <c r="G37" s="14">
        <v>36</v>
      </c>
      <c r="H37" s="15" t="s">
        <v>2561</v>
      </c>
      <c r="I37" s="15" t="s">
        <v>496</v>
      </c>
    </row>
    <row r="38" ht="14.25" spans="1:9">
      <c r="A38" s="20"/>
      <c r="B38" s="20"/>
      <c r="C38" s="20"/>
      <c r="D38" s="21"/>
      <c r="E38" s="20"/>
      <c r="F38" s="21"/>
      <c r="G38" s="14">
        <v>37</v>
      </c>
      <c r="H38" s="15"/>
      <c r="I38" s="15"/>
    </row>
    <row r="39" ht="14.25" spans="1:9">
      <c r="A39" s="20"/>
      <c r="B39" s="20"/>
      <c r="C39" s="20"/>
      <c r="D39" s="21"/>
      <c r="E39" s="20"/>
      <c r="F39" s="21"/>
      <c r="G39" s="14">
        <v>38</v>
      </c>
      <c r="H39" s="15" t="s">
        <v>2547</v>
      </c>
      <c r="I39" s="15" t="s">
        <v>499</v>
      </c>
    </row>
    <row r="40" ht="14.25" spans="1:12">
      <c r="A40" s="20"/>
      <c r="B40" s="20"/>
      <c r="C40" s="20"/>
      <c r="D40" s="21"/>
      <c r="E40" s="20"/>
      <c r="F40" s="21"/>
      <c r="G40" s="14">
        <v>39</v>
      </c>
      <c r="H40" s="15" t="s">
        <v>2525</v>
      </c>
      <c r="I40" s="15" t="s">
        <v>502</v>
      </c>
      <c r="J40" s="35"/>
      <c r="K40" s="35"/>
      <c r="L40" s="35"/>
    </row>
    <row r="41" ht="14.25" spans="1:12">
      <c r="A41" s="20"/>
      <c r="B41" s="20"/>
      <c r="C41" s="20"/>
      <c r="D41" s="21"/>
      <c r="E41" s="20"/>
      <c r="F41" s="21"/>
      <c r="G41" s="14">
        <v>40</v>
      </c>
      <c r="H41" s="15" t="s">
        <v>1524</v>
      </c>
      <c r="I41" s="15" t="s">
        <v>649</v>
      </c>
      <c r="J41" s="35"/>
      <c r="K41" s="35"/>
      <c r="L41" s="35"/>
    </row>
    <row r="42" ht="14.25" spans="1:12">
      <c r="A42" s="20"/>
      <c r="B42" s="20"/>
      <c r="C42" s="20"/>
      <c r="D42" s="21"/>
      <c r="E42" s="20"/>
      <c r="F42" s="21"/>
      <c r="G42" s="14">
        <v>41</v>
      </c>
      <c r="H42" s="15"/>
      <c r="I42" s="15"/>
      <c r="J42" s="35"/>
      <c r="K42" s="35"/>
      <c r="L42" s="35"/>
    </row>
    <row r="43" ht="14.25" spans="1:12">
      <c r="A43" s="20"/>
      <c r="B43" s="20"/>
      <c r="C43" s="20"/>
      <c r="D43" s="21"/>
      <c r="E43" s="20"/>
      <c r="F43" s="21"/>
      <c r="G43" s="14">
        <v>42</v>
      </c>
      <c r="H43" s="15" t="s">
        <v>2562</v>
      </c>
      <c r="I43" s="15" t="s">
        <v>508</v>
      </c>
      <c r="J43" s="35"/>
      <c r="K43" s="35"/>
      <c r="L43" s="35"/>
    </row>
    <row r="44" ht="14.25" spans="1:12">
      <c r="A44" s="20"/>
      <c r="B44" s="20"/>
      <c r="C44" s="20"/>
      <c r="D44" s="21"/>
      <c r="E44" s="20"/>
      <c r="F44" s="21"/>
      <c r="G44" s="14">
        <v>43</v>
      </c>
      <c r="H44" s="15" t="s">
        <v>1111</v>
      </c>
      <c r="I44" s="15" t="s">
        <v>2563</v>
      </c>
      <c r="J44" s="35"/>
      <c r="K44" s="35"/>
      <c r="L44" s="35"/>
    </row>
    <row r="45" ht="33.75" spans="1:12">
      <c r="A45" s="20"/>
      <c r="B45" s="20"/>
      <c r="C45" s="20"/>
      <c r="D45" s="21"/>
      <c r="E45" s="20"/>
      <c r="F45" s="21"/>
      <c r="G45" s="14">
        <v>44</v>
      </c>
      <c r="H45" s="15" t="s">
        <v>2564</v>
      </c>
      <c r="I45" s="15" t="s">
        <v>2565</v>
      </c>
      <c r="J45" s="35"/>
      <c r="K45" s="35"/>
      <c r="L45" s="35"/>
    </row>
    <row r="46" ht="14.25" spans="1:12">
      <c r="A46" s="20"/>
      <c r="B46" s="20"/>
      <c r="C46" s="20"/>
      <c r="D46" s="21"/>
      <c r="E46" s="20"/>
      <c r="F46" s="21"/>
      <c r="G46" s="14">
        <v>45</v>
      </c>
      <c r="H46" s="15"/>
      <c r="I46" s="15"/>
      <c r="J46" s="35"/>
      <c r="K46" s="35"/>
      <c r="L46" s="35"/>
    </row>
    <row r="47" ht="14.25" spans="1:12">
      <c r="A47" s="20"/>
      <c r="B47" s="20"/>
      <c r="C47" s="20"/>
      <c r="D47" s="21"/>
      <c r="E47" s="20"/>
      <c r="F47" s="21"/>
      <c r="G47" s="14">
        <v>46</v>
      </c>
      <c r="H47" s="15" t="s">
        <v>1283</v>
      </c>
      <c r="I47" s="15" t="s">
        <v>510</v>
      </c>
      <c r="J47" s="35"/>
      <c r="K47" s="35"/>
      <c r="L47" s="35"/>
    </row>
    <row r="48" ht="14.25" spans="1:12">
      <c r="A48" s="20"/>
      <c r="B48" s="20"/>
      <c r="C48" s="20"/>
      <c r="D48" s="21"/>
      <c r="E48" s="20"/>
      <c r="F48" s="21"/>
      <c r="G48" s="14">
        <v>47</v>
      </c>
      <c r="H48" s="15"/>
      <c r="I48" s="15"/>
      <c r="J48" s="35"/>
      <c r="K48" s="35"/>
      <c r="L48" s="35"/>
    </row>
    <row r="49" ht="14.25" spans="1:12">
      <c r="A49" s="20"/>
      <c r="B49" s="20"/>
      <c r="C49" s="20"/>
      <c r="D49" s="21"/>
      <c r="E49" s="20"/>
      <c r="F49" s="21"/>
      <c r="G49" s="14">
        <v>48</v>
      </c>
      <c r="H49" s="18" t="s">
        <v>2566</v>
      </c>
      <c r="I49" s="15" t="s">
        <v>515</v>
      </c>
      <c r="J49" s="35"/>
      <c r="K49" s="35"/>
      <c r="L49" s="35"/>
    </row>
    <row r="50" ht="123.75" spans="1:12">
      <c r="A50" s="20"/>
      <c r="B50" s="20"/>
      <c r="C50" s="20"/>
      <c r="D50" s="21"/>
      <c r="E50" s="20"/>
      <c r="F50" s="21"/>
      <c r="G50" s="14">
        <v>49</v>
      </c>
      <c r="H50" s="15" t="s">
        <v>2567</v>
      </c>
      <c r="I50" s="15" t="s">
        <v>2568</v>
      </c>
      <c r="J50" s="35"/>
      <c r="K50" s="35"/>
      <c r="L50" s="35"/>
    </row>
    <row r="51" ht="157.5" spans="1:12">
      <c r="A51" s="20"/>
      <c r="B51" s="20"/>
      <c r="C51" s="20"/>
      <c r="D51" s="21"/>
      <c r="E51" s="20"/>
      <c r="F51" s="21"/>
      <c r="G51" s="14">
        <v>50</v>
      </c>
      <c r="H51" s="15" t="s">
        <v>2569</v>
      </c>
      <c r="I51" s="15" t="s">
        <v>2570</v>
      </c>
      <c r="J51" s="35"/>
      <c r="K51" s="35"/>
      <c r="L51" s="35"/>
    </row>
    <row r="52" ht="22.5" spans="1:12">
      <c r="A52" s="20"/>
      <c r="B52" s="20"/>
      <c r="C52" s="20"/>
      <c r="D52" s="20"/>
      <c r="E52" s="20"/>
      <c r="F52" s="21"/>
      <c r="G52" s="14">
        <v>51</v>
      </c>
      <c r="H52" s="15" t="s">
        <v>2571</v>
      </c>
      <c r="I52" s="15" t="s">
        <v>2572</v>
      </c>
      <c r="J52" s="35"/>
      <c r="K52" s="35"/>
      <c r="L52" s="35"/>
    </row>
    <row r="53" ht="14.25" spans="1:12">
      <c r="A53" s="21"/>
      <c r="B53" s="21"/>
      <c r="C53" s="21"/>
      <c r="D53" s="20"/>
      <c r="E53" s="20"/>
      <c r="F53" s="21"/>
      <c r="G53" s="14">
        <v>52</v>
      </c>
      <c r="H53" s="15" t="s">
        <v>1288</v>
      </c>
      <c r="I53" s="15" t="s">
        <v>520</v>
      </c>
      <c r="J53" s="35"/>
      <c r="K53" s="35"/>
      <c r="L53" s="35"/>
    </row>
    <row r="54" ht="123.75" spans="1:12">
      <c r="A54" s="21"/>
      <c r="B54" s="21"/>
      <c r="C54" s="21"/>
      <c r="D54" s="20"/>
      <c r="E54" s="20"/>
      <c r="F54" s="21"/>
      <c r="G54" s="14">
        <v>53</v>
      </c>
      <c r="H54" s="15" t="s">
        <v>2573</v>
      </c>
      <c r="I54" s="15" t="s">
        <v>2574</v>
      </c>
      <c r="J54" s="35"/>
      <c r="K54" s="35"/>
      <c r="L54" s="35"/>
    </row>
    <row r="55" ht="14.25" spans="1:12">
      <c r="A55" s="21"/>
      <c r="B55" s="21"/>
      <c r="C55" s="21"/>
      <c r="D55" s="20"/>
      <c r="E55" s="20"/>
      <c r="F55" s="21"/>
      <c r="G55" s="14">
        <v>54</v>
      </c>
      <c r="H55" s="15" t="s">
        <v>2503</v>
      </c>
      <c r="I55" s="15" t="s">
        <v>440</v>
      </c>
      <c r="J55" s="35"/>
      <c r="K55" s="35"/>
      <c r="L55" s="35"/>
    </row>
    <row r="56" ht="67.5" spans="1:12">
      <c r="A56" s="21"/>
      <c r="B56" s="21"/>
      <c r="C56" s="21"/>
      <c r="D56" s="20"/>
      <c r="E56" s="20"/>
      <c r="F56" s="21"/>
      <c r="G56" s="14">
        <v>55</v>
      </c>
      <c r="H56" s="15" t="s">
        <v>2575</v>
      </c>
      <c r="I56" s="15" t="s">
        <v>2576</v>
      </c>
      <c r="J56" s="35"/>
      <c r="K56" s="35"/>
      <c r="L56" s="35"/>
    </row>
    <row r="57" ht="14.25" spans="1:12">
      <c r="A57" s="21"/>
      <c r="B57" s="21"/>
      <c r="C57" s="21"/>
      <c r="D57" s="20"/>
      <c r="E57" s="20"/>
      <c r="F57" s="21"/>
      <c r="G57" s="14">
        <v>56</v>
      </c>
      <c r="H57" s="15" t="s">
        <v>2512</v>
      </c>
      <c r="I57" s="15" t="s">
        <v>488</v>
      </c>
      <c r="J57" s="35"/>
      <c r="K57" s="35"/>
      <c r="L57" s="35"/>
    </row>
    <row r="58" ht="22.5" spans="1:12">
      <c r="A58" s="21"/>
      <c r="B58" s="21"/>
      <c r="C58" s="21"/>
      <c r="D58" s="20"/>
      <c r="E58" s="20"/>
      <c r="F58" s="21"/>
      <c r="G58" s="14">
        <v>57</v>
      </c>
      <c r="H58" s="15" t="s">
        <v>2577</v>
      </c>
      <c r="I58" s="15" t="s">
        <v>527</v>
      </c>
      <c r="J58" s="35"/>
      <c r="K58" s="35"/>
      <c r="L58" s="35"/>
    </row>
    <row r="59" ht="33.75" spans="1:12">
      <c r="A59" s="21"/>
      <c r="B59" s="21"/>
      <c r="C59" s="21"/>
      <c r="D59" s="20"/>
      <c r="E59" s="20"/>
      <c r="F59" s="21"/>
      <c r="G59" s="14">
        <v>58</v>
      </c>
      <c r="H59" s="15" t="s">
        <v>2578</v>
      </c>
      <c r="I59" s="15" t="s">
        <v>526</v>
      </c>
      <c r="J59" s="35"/>
      <c r="K59" s="35"/>
      <c r="L59" s="35"/>
    </row>
    <row r="60" ht="14.25" spans="1:12">
      <c r="A60" s="21"/>
      <c r="B60" s="21"/>
      <c r="C60" s="21"/>
      <c r="D60" s="20"/>
      <c r="E60" s="20"/>
      <c r="F60" s="21"/>
      <c r="G60" s="14">
        <v>59</v>
      </c>
      <c r="H60" s="15" t="s">
        <v>2521</v>
      </c>
      <c r="I60" s="15" t="s">
        <v>523</v>
      </c>
      <c r="J60" s="35"/>
      <c r="K60" s="35"/>
      <c r="L60" s="35"/>
    </row>
    <row r="61" ht="14.25" spans="1:12">
      <c r="A61" s="21"/>
      <c r="B61" s="21"/>
      <c r="C61" s="21"/>
      <c r="D61" s="20"/>
      <c r="E61" s="20"/>
      <c r="F61" s="21"/>
      <c r="G61" s="14">
        <v>60</v>
      </c>
      <c r="H61" s="15"/>
      <c r="I61" s="15"/>
      <c r="J61" s="35"/>
      <c r="K61" s="35"/>
      <c r="L61" s="35"/>
    </row>
    <row r="62" ht="14.25" spans="1:12">
      <c r="A62" s="21"/>
      <c r="B62" s="21"/>
      <c r="C62" s="21"/>
      <c r="D62" s="20"/>
      <c r="E62" s="20"/>
      <c r="F62" s="21"/>
      <c r="G62" s="14">
        <v>61</v>
      </c>
      <c r="H62" s="15"/>
      <c r="I62" s="15"/>
      <c r="J62" s="35"/>
      <c r="K62" s="35"/>
      <c r="L62" s="35"/>
    </row>
    <row r="63" ht="14.25" spans="1:12">
      <c r="A63" s="21"/>
      <c r="B63" s="21"/>
      <c r="C63" s="21"/>
      <c r="D63" s="20"/>
      <c r="E63" s="20"/>
      <c r="F63" s="20"/>
      <c r="G63" s="14">
        <v>62</v>
      </c>
      <c r="H63" s="15" t="s">
        <v>2579</v>
      </c>
      <c r="I63" s="15" t="s">
        <v>536</v>
      </c>
      <c r="J63" s="35"/>
      <c r="K63" s="35"/>
      <c r="L63" s="35"/>
    </row>
    <row r="64" ht="45" spans="1:12">
      <c r="A64" s="21"/>
      <c r="B64" s="21"/>
      <c r="C64" s="21"/>
      <c r="D64" s="20"/>
      <c r="E64" s="20"/>
      <c r="F64" s="20"/>
      <c r="G64" s="14">
        <v>63</v>
      </c>
      <c r="H64" s="15" t="s">
        <v>2580</v>
      </c>
      <c r="I64" s="15" t="s">
        <v>2581</v>
      </c>
      <c r="J64" s="35"/>
      <c r="K64" s="35"/>
      <c r="L64" s="35"/>
    </row>
    <row r="65" ht="14.25" spans="1:12">
      <c r="A65" s="21"/>
      <c r="B65" s="21"/>
      <c r="C65" s="21"/>
      <c r="D65" s="20"/>
      <c r="E65" s="20"/>
      <c r="F65" s="20"/>
      <c r="G65" s="14">
        <v>64</v>
      </c>
      <c r="H65" s="15" t="s">
        <v>2582</v>
      </c>
      <c r="I65" s="15" t="s">
        <v>516</v>
      </c>
      <c r="J65" s="35"/>
      <c r="K65" s="35"/>
      <c r="L65" s="35"/>
    </row>
    <row r="66" ht="22.5" spans="1:12">
      <c r="A66" s="21"/>
      <c r="B66" s="21"/>
      <c r="C66" s="21"/>
      <c r="D66" s="20"/>
      <c r="E66" s="20"/>
      <c r="F66" s="20"/>
      <c r="G66" s="14">
        <v>65</v>
      </c>
      <c r="H66" s="15" t="s">
        <v>2583</v>
      </c>
      <c r="I66" s="15" t="s">
        <v>2584</v>
      </c>
      <c r="J66" s="35"/>
      <c r="K66" s="35"/>
      <c r="L66" s="35"/>
    </row>
    <row r="67" ht="22.5" spans="1:12">
      <c r="A67" s="21"/>
      <c r="B67" s="21"/>
      <c r="C67" s="21"/>
      <c r="D67" s="20"/>
      <c r="E67" s="20"/>
      <c r="F67" s="20"/>
      <c r="G67" s="14">
        <v>66</v>
      </c>
      <c r="H67" s="15" t="s">
        <v>2585</v>
      </c>
      <c r="I67" s="15" t="s">
        <v>532</v>
      </c>
      <c r="J67" s="35"/>
      <c r="K67" s="35"/>
      <c r="L67" s="35"/>
    </row>
    <row r="68" ht="14.25" spans="1:12">
      <c r="A68" s="21"/>
      <c r="B68" s="21"/>
      <c r="C68" s="21"/>
      <c r="D68" s="20"/>
      <c r="E68" s="20"/>
      <c r="F68" s="20"/>
      <c r="G68" s="14">
        <v>67</v>
      </c>
      <c r="H68" s="15" t="s">
        <v>2586</v>
      </c>
      <c r="I68" s="15" t="s">
        <v>534</v>
      </c>
      <c r="J68" s="35"/>
      <c r="K68" s="35"/>
      <c r="L68" s="35"/>
    </row>
    <row r="69" ht="14.25" spans="1:12">
      <c r="A69" s="21"/>
      <c r="B69" s="21"/>
      <c r="C69" s="21"/>
      <c r="D69" s="20"/>
      <c r="E69" s="20"/>
      <c r="F69" s="20"/>
      <c r="G69" s="14">
        <v>68</v>
      </c>
      <c r="H69" s="15" t="s">
        <v>2587</v>
      </c>
      <c r="I69" s="15" t="s">
        <v>535</v>
      </c>
      <c r="J69" s="35"/>
      <c r="K69" s="35"/>
      <c r="L69" s="35"/>
    </row>
    <row r="70" ht="14.25" spans="1:12">
      <c r="A70" s="21"/>
      <c r="B70" s="21"/>
      <c r="C70" s="21"/>
      <c r="D70" s="20"/>
      <c r="E70" s="20"/>
      <c r="F70" s="20"/>
      <c r="G70" s="14">
        <v>69</v>
      </c>
      <c r="H70" s="15" t="s">
        <v>2588</v>
      </c>
      <c r="I70" s="15" t="s">
        <v>533</v>
      </c>
      <c r="J70" s="35"/>
      <c r="K70" s="35"/>
      <c r="L70" s="35"/>
    </row>
    <row r="71" ht="14.25" spans="1:12">
      <c r="A71" s="21"/>
      <c r="B71" s="21"/>
      <c r="C71" s="21"/>
      <c r="D71" s="20"/>
      <c r="E71" s="20"/>
      <c r="F71" s="20"/>
      <c r="G71" s="14">
        <v>70</v>
      </c>
      <c r="H71" s="15" t="s">
        <v>2589</v>
      </c>
      <c r="I71" s="15" t="s">
        <v>549</v>
      </c>
      <c r="J71" s="35"/>
      <c r="K71" s="35"/>
      <c r="L71" s="35"/>
    </row>
    <row r="72" ht="14.25" spans="1:12">
      <c r="A72" s="21"/>
      <c r="B72" s="21"/>
      <c r="C72" s="21"/>
      <c r="D72" s="20"/>
      <c r="E72" s="20"/>
      <c r="F72" s="20"/>
      <c r="G72" s="14">
        <v>71</v>
      </c>
      <c r="H72" s="15" t="s">
        <v>2590</v>
      </c>
      <c r="I72" s="15" t="s">
        <v>539</v>
      </c>
      <c r="J72" s="35"/>
      <c r="K72" s="35"/>
      <c r="L72" s="35"/>
    </row>
    <row r="73" ht="14.25" spans="1:12">
      <c r="A73" s="21"/>
      <c r="B73" s="21"/>
      <c r="C73" s="21"/>
      <c r="D73" s="20"/>
      <c r="E73" s="20"/>
      <c r="F73" s="20"/>
      <c r="G73" s="14">
        <v>72</v>
      </c>
      <c r="H73" s="15" t="s">
        <v>2591</v>
      </c>
      <c r="I73" s="15" t="s">
        <v>538</v>
      </c>
      <c r="J73" s="35"/>
      <c r="K73" s="35"/>
      <c r="L73" s="35"/>
    </row>
    <row r="74" ht="14.25" spans="1:12">
      <c r="A74" s="21"/>
      <c r="B74" s="21"/>
      <c r="C74" s="21"/>
      <c r="D74" s="20"/>
      <c r="E74" s="20"/>
      <c r="F74" s="20"/>
      <c r="G74" s="14">
        <v>73</v>
      </c>
      <c r="H74" s="15"/>
      <c r="I74" s="15"/>
      <c r="J74" s="35"/>
      <c r="K74" s="35"/>
      <c r="L74" s="35"/>
    </row>
    <row r="75" ht="14.25" spans="1:12">
      <c r="A75" s="21"/>
      <c r="B75" s="21"/>
      <c r="C75" s="21"/>
      <c r="D75" s="20"/>
      <c r="E75" s="20"/>
      <c r="F75" s="20"/>
      <c r="G75" s="14">
        <v>74</v>
      </c>
      <c r="H75" s="15" t="s">
        <v>2592</v>
      </c>
      <c r="I75" s="15" t="s">
        <v>541</v>
      </c>
      <c r="J75" s="35"/>
      <c r="K75" s="35"/>
      <c r="L75" s="35"/>
    </row>
    <row r="76" ht="146.25" spans="1:12">
      <c r="A76" s="21"/>
      <c r="B76" s="21"/>
      <c r="C76" s="21"/>
      <c r="D76" s="20"/>
      <c r="E76" s="20"/>
      <c r="F76" s="20"/>
      <c r="G76" s="14">
        <v>75</v>
      </c>
      <c r="H76" s="15" t="s">
        <v>2593</v>
      </c>
      <c r="I76" s="15" t="s">
        <v>2594</v>
      </c>
      <c r="J76" s="35"/>
      <c r="K76" s="35"/>
      <c r="L76" s="35"/>
    </row>
    <row r="77" ht="22.5" spans="1:12">
      <c r="A77" s="21"/>
      <c r="B77" s="21"/>
      <c r="C77" s="21"/>
      <c r="D77" s="20"/>
      <c r="E77" s="20"/>
      <c r="F77" s="20"/>
      <c r="G77" s="14">
        <v>76</v>
      </c>
      <c r="H77" s="15" t="s">
        <v>2595</v>
      </c>
      <c r="I77" s="15" t="s">
        <v>542</v>
      </c>
      <c r="J77" s="35"/>
      <c r="K77" s="35"/>
      <c r="L77" s="35"/>
    </row>
    <row r="78" ht="33.75" spans="1:12">
      <c r="A78" s="21"/>
      <c r="B78" s="21"/>
      <c r="C78" s="21"/>
      <c r="D78" s="20"/>
      <c r="E78" s="20"/>
      <c r="F78" s="20"/>
      <c r="G78" s="14">
        <v>77</v>
      </c>
      <c r="H78" s="15" t="s">
        <v>2596</v>
      </c>
      <c r="I78" s="15" t="s">
        <v>1316</v>
      </c>
      <c r="J78" s="35"/>
      <c r="K78" s="35"/>
      <c r="L78" s="35"/>
    </row>
    <row r="79" ht="14.25" spans="1:12">
      <c r="A79" s="21"/>
      <c r="B79" s="21"/>
      <c r="C79" s="21"/>
      <c r="D79" s="20"/>
      <c r="E79" s="20"/>
      <c r="F79" s="20"/>
      <c r="G79" s="14">
        <v>78</v>
      </c>
      <c r="H79" s="15" t="s">
        <v>1052</v>
      </c>
      <c r="I79" s="15" t="s">
        <v>545</v>
      </c>
      <c r="J79" s="35"/>
      <c r="K79" s="35"/>
      <c r="L79" s="35"/>
    </row>
    <row r="80" ht="90" spans="1:12">
      <c r="A80" s="21"/>
      <c r="B80" s="21"/>
      <c r="C80" s="21"/>
      <c r="D80" s="20"/>
      <c r="E80" s="20"/>
      <c r="F80" s="20"/>
      <c r="G80" s="14">
        <v>79</v>
      </c>
      <c r="H80" s="15" t="s">
        <v>2597</v>
      </c>
      <c r="I80" s="15" t="s">
        <v>2598</v>
      </c>
      <c r="J80" s="35"/>
      <c r="K80" s="35"/>
      <c r="L80" s="35"/>
    </row>
    <row r="81" ht="14.25" spans="1:12">
      <c r="A81" s="21"/>
      <c r="B81" s="21"/>
      <c r="C81" s="21"/>
      <c r="D81" s="20"/>
      <c r="E81" s="20"/>
      <c r="F81" s="20"/>
      <c r="G81" s="14">
        <v>80</v>
      </c>
      <c r="H81" s="15"/>
      <c r="I81" s="15"/>
      <c r="J81" s="35"/>
      <c r="K81" s="35"/>
      <c r="L81" s="35"/>
    </row>
    <row r="82" ht="22.5" spans="1:12">
      <c r="A82" s="21"/>
      <c r="B82" s="21"/>
      <c r="C82" s="21"/>
      <c r="D82" s="20"/>
      <c r="E82" s="20"/>
      <c r="F82" s="20"/>
      <c r="G82" s="14">
        <v>81</v>
      </c>
      <c r="H82" s="15" t="s">
        <v>2599</v>
      </c>
      <c r="I82" s="15" t="s">
        <v>548</v>
      </c>
      <c r="J82" s="35"/>
      <c r="K82" s="35"/>
      <c r="L82" s="35"/>
    </row>
    <row r="83" ht="33.75" spans="1:12">
      <c r="A83" s="21"/>
      <c r="B83" s="21"/>
      <c r="C83" s="21"/>
      <c r="D83" s="20"/>
      <c r="E83" s="20"/>
      <c r="F83" s="20"/>
      <c r="G83" s="14">
        <v>82</v>
      </c>
      <c r="H83" s="15" t="s">
        <v>2600</v>
      </c>
      <c r="I83" s="15" t="s">
        <v>2601</v>
      </c>
      <c r="J83" s="35"/>
      <c r="K83" s="35"/>
      <c r="L83" s="35"/>
    </row>
    <row r="84" ht="22.5" spans="1:12">
      <c r="A84" s="21"/>
      <c r="B84" s="21"/>
      <c r="C84" s="21"/>
      <c r="D84" s="20"/>
      <c r="E84" s="20"/>
      <c r="F84" s="20"/>
      <c r="G84" s="14">
        <v>83</v>
      </c>
      <c r="H84" s="15" t="s">
        <v>2602</v>
      </c>
      <c r="I84" s="15" t="s">
        <v>2603</v>
      </c>
      <c r="J84" s="35"/>
      <c r="K84" s="35"/>
      <c r="L84" s="35"/>
    </row>
  </sheetData>
  <mergeCells count="4">
    <mergeCell ref="A1:C1"/>
    <mergeCell ref="D1:F1"/>
    <mergeCell ref="G1:I1"/>
    <mergeCell ref="J1:L1"/>
  </mergeCells>
  <conditionalFormatting sqref="H2:I2">
    <cfRule type="duplicateValues" dxfId="2" priority="5"/>
  </conditionalFormatting>
  <conditionalFormatting sqref="I2">
    <cfRule type="duplicateValues" dxfId="2" priority="4"/>
  </conditionalFormatting>
  <conditionalFormatting sqref="H10:I10">
    <cfRule type="duplicateValues" dxfId="2" priority="9"/>
  </conditionalFormatting>
  <conditionalFormatting sqref="I10">
    <cfRule type="duplicateValues" dxfId="2" priority="8"/>
  </conditionalFormatting>
  <conditionalFormatting sqref="I12">
    <cfRule type="duplicateValues" dxfId="2" priority="27"/>
  </conditionalFormatting>
  <conditionalFormatting sqref="I28">
    <cfRule type="duplicateValues" dxfId="2" priority="7"/>
    <cfRule type="duplicateValues" dxfId="2" priority="6"/>
  </conditionalFormatting>
  <conditionalFormatting sqref="H74:I74">
    <cfRule type="duplicateValues" dxfId="2" priority="25"/>
  </conditionalFormatting>
  <conditionalFormatting sqref="I74">
    <cfRule type="duplicateValues" dxfId="2" priority="23"/>
  </conditionalFormatting>
  <conditionalFormatting sqref="H75:I75">
    <cfRule type="duplicateValues" dxfId="2" priority="24"/>
  </conditionalFormatting>
  <conditionalFormatting sqref="I75">
    <cfRule type="duplicateValues" dxfId="2" priority="22"/>
  </conditionalFormatting>
  <conditionalFormatting sqref="H81">
    <cfRule type="duplicateValues" dxfId="2" priority="13"/>
  </conditionalFormatting>
  <conditionalFormatting sqref="I81">
    <cfRule type="duplicateValues" dxfId="2" priority="15"/>
    <cfRule type="duplicateValues" dxfId="2" priority="14"/>
  </conditionalFormatting>
  <conditionalFormatting sqref="H76:H77">
    <cfRule type="duplicateValues" dxfId="2" priority="19"/>
  </conditionalFormatting>
  <conditionalFormatting sqref="H78:H80">
    <cfRule type="duplicateValues" dxfId="2" priority="16"/>
  </conditionalFormatting>
  <conditionalFormatting sqref="H82:H84">
    <cfRule type="duplicateValues" dxfId="2" priority="10"/>
  </conditionalFormatting>
  <conditionalFormatting sqref="I76:I77">
    <cfRule type="duplicateValues" dxfId="2" priority="21"/>
    <cfRule type="duplicateValues" dxfId="2" priority="20"/>
  </conditionalFormatting>
  <conditionalFormatting sqref="I78:I80">
    <cfRule type="duplicateValues" dxfId="2" priority="18"/>
    <cfRule type="duplicateValues" dxfId="2" priority="17"/>
  </conditionalFormatting>
  <conditionalFormatting sqref="I82:I84">
    <cfRule type="duplicateValues" dxfId="2" priority="12"/>
    <cfRule type="duplicateValues" dxfId="2" priority="11"/>
  </conditionalFormatting>
  <conditionalFormatting sqref="L2:L19">
    <cfRule type="duplicateValues" dxfId="2" priority="1"/>
  </conditionalFormatting>
  <conditionalFormatting sqref="K2:L19">
    <cfRule type="duplicateValues" dxfId="2" priority="3"/>
    <cfRule type="duplicateValues" dxfId="2" priority="2"/>
  </conditionalFormatting>
  <conditionalFormatting sqref="H11:I11 H13:I27 H12 H3:I9 H28 H29:I73">
    <cfRule type="duplicateValues" dxfId="2" priority="28"/>
  </conditionalFormatting>
  <conditionalFormatting sqref="I29:I73 I11:I27 I3:I9">
    <cfRule type="duplicateValues" dxfId="2" priority="26"/>
  </conditionalFormatting>
  <hyperlinks>
    <hyperlink ref="M1" location="目录!A1" display="目录"/>
  </hyperlink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24"/>
  <sheetViews>
    <sheetView workbookViewId="0">
      <selection activeCell="L1" sqref="L1"/>
    </sheetView>
  </sheetViews>
  <sheetFormatPr defaultColWidth="9" defaultRowHeight="13.5"/>
  <cols>
    <col min="1" max="1" width="2.13333333333333" customWidth="1"/>
  </cols>
  <sheetData>
    <row r="1" s="635" customFormat="1" ht="27" spans="2:12">
      <c r="B1" s="636" t="s">
        <v>172</v>
      </c>
      <c r="C1" s="636"/>
      <c r="D1" s="636"/>
      <c r="E1" s="636"/>
      <c r="F1" s="636"/>
      <c r="G1" s="636"/>
      <c r="H1" s="636"/>
      <c r="I1" s="636"/>
      <c r="J1" s="636"/>
      <c r="K1" s="636"/>
      <c r="L1" s="647" t="s">
        <v>173</v>
      </c>
    </row>
    <row r="2" s="635" customFormat="1" ht="20.25" spans="2:2">
      <c r="B2" s="637" t="s">
        <v>174</v>
      </c>
    </row>
    <row r="3" s="635" customFormat="1" ht="14.25" spans="2:2">
      <c r="B3" s="638" t="s">
        <v>175</v>
      </c>
    </row>
    <row r="4" s="635" customFormat="1" ht="14.25" spans="2:2">
      <c r="B4" s="638" t="s">
        <v>176</v>
      </c>
    </row>
    <row r="5" s="635" customFormat="1" ht="14.25" spans="2:6">
      <c r="B5" s="638" t="s">
        <v>177</v>
      </c>
      <c r="C5" s="638"/>
      <c r="D5" s="638"/>
      <c r="E5" s="638"/>
      <c r="F5" s="638"/>
    </row>
    <row r="6" s="635" customFormat="1" ht="14.25" spans="2:6">
      <c r="B6" s="638" t="s">
        <v>178</v>
      </c>
      <c r="C6" s="638"/>
      <c r="D6" s="638"/>
      <c r="E6" s="638"/>
      <c r="F6" s="638"/>
    </row>
    <row r="7" s="635" customFormat="1" ht="14.25" spans="2:2">
      <c r="B7" s="639" t="s">
        <v>179</v>
      </c>
    </row>
    <row r="8" s="635" customFormat="1" ht="14.25" spans="2:2">
      <c r="B8" s="638" t="s">
        <v>180</v>
      </c>
    </row>
    <row r="9" s="635" customFormat="1" ht="14.25" spans="2:2">
      <c r="B9" s="638" t="s">
        <v>181</v>
      </c>
    </row>
    <row r="10" s="635" customFormat="1" ht="14.25" spans="2:2">
      <c r="B10" s="638" t="s">
        <v>182</v>
      </c>
    </row>
    <row r="11" s="635" customFormat="1" ht="14.25" spans="2:2">
      <c r="B11" s="638" t="s">
        <v>183</v>
      </c>
    </row>
    <row r="12" s="635" customFormat="1" ht="14.25" spans="2:2">
      <c r="B12" s="640" t="s">
        <v>184</v>
      </c>
    </row>
    <row r="13" s="635" customFormat="1" ht="14.25" spans="2:2">
      <c r="B13" s="638" t="s">
        <v>185</v>
      </c>
    </row>
    <row r="14" s="635" customFormat="1" ht="14.25" spans="2:2">
      <c r="B14" s="641" t="s">
        <v>186</v>
      </c>
    </row>
    <row r="15" s="635" customFormat="1" ht="14.25" spans="2:2">
      <c r="B15" s="641" t="s">
        <v>187</v>
      </c>
    </row>
    <row r="16" s="635" customFormat="1" ht="14.25" spans="2:2">
      <c r="B16" s="641" t="s">
        <v>188</v>
      </c>
    </row>
    <row r="17" s="635" customFormat="1" ht="14.25" spans="2:2">
      <c r="B17" s="641" t="s">
        <v>189</v>
      </c>
    </row>
    <row r="18" s="635" customFormat="1" ht="14.25" spans="2:2">
      <c r="B18" s="638" t="s">
        <v>190</v>
      </c>
    </row>
    <row r="19" s="635" customFormat="1" ht="14.25" spans="2:11">
      <c r="B19" s="638" t="s">
        <v>191</v>
      </c>
      <c r="C19" s="642"/>
      <c r="D19" s="642"/>
      <c r="E19" s="642"/>
      <c r="F19" s="642"/>
      <c r="G19" s="642"/>
      <c r="H19" s="642"/>
      <c r="I19" s="642"/>
      <c r="J19" s="642"/>
      <c r="K19" s="642"/>
    </row>
    <row r="20" s="635" customFormat="1" ht="14.25" spans="2:11">
      <c r="B20" s="638" t="s">
        <v>192</v>
      </c>
      <c r="C20" s="642"/>
      <c r="D20" s="642"/>
      <c r="E20" s="642"/>
      <c r="F20" s="642"/>
      <c r="G20" s="642"/>
      <c r="H20" s="642"/>
      <c r="I20" s="642"/>
      <c r="J20" s="642"/>
      <c r="K20" s="642"/>
    </row>
    <row r="21" s="635" customFormat="1" ht="14.25" spans="2:11">
      <c r="B21" s="638" t="s">
        <v>193</v>
      </c>
      <c r="C21" s="642"/>
      <c r="D21" s="642"/>
      <c r="E21" s="642"/>
      <c r="F21" s="642"/>
      <c r="G21" s="642"/>
      <c r="H21" s="642"/>
      <c r="I21" s="642"/>
      <c r="J21" s="642"/>
      <c r="K21" s="642"/>
    </row>
    <row r="22" s="635" customFormat="1" ht="14.25" spans="3:11">
      <c r="C22" s="642"/>
      <c r="D22" s="642"/>
      <c r="E22" s="642"/>
      <c r="F22" s="642"/>
      <c r="G22" s="642"/>
      <c r="H22" s="642"/>
      <c r="I22" s="642"/>
      <c r="J22" s="642"/>
      <c r="K22" s="642"/>
    </row>
    <row r="23" s="635" customFormat="1" ht="20.25" spans="2:2">
      <c r="B23" s="637" t="s">
        <v>194</v>
      </c>
    </row>
    <row r="24" s="635" customFormat="1" ht="14.25" spans="2:2">
      <c r="B24" s="638" t="s">
        <v>195</v>
      </c>
    </row>
    <row r="25" s="635" customFormat="1" ht="14.25" spans="2:2">
      <c r="B25" s="638" t="s">
        <v>196</v>
      </c>
    </row>
    <row r="26" s="635" customFormat="1" ht="14.25" spans="2:10">
      <c r="B26" s="638" t="s">
        <v>197</v>
      </c>
      <c r="C26" s="643"/>
      <c r="D26" s="643"/>
      <c r="E26" s="643"/>
      <c r="F26" s="643"/>
      <c r="G26" s="643"/>
      <c r="H26" s="643"/>
      <c r="I26" s="643"/>
      <c r="J26" s="643"/>
    </row>
    <row r="27" s="635" customFormat="1" ht="14.25" spans="2:10">
      <c r="B27" s="638" t="s">
        <v>198</v>
      </c>
      <c r="C27" s="643"/>
      <c r="D27" s="643"/>
      <c r="E27" s="643"/>
      <c r="F27" s="643"/>
      <c r="G27" s="643"/>
      <c r="H27" s="643"/>
      <c r="I27" s="643"/>
      <c r="J27" s="643"/>
    </row>
    <row r="28" s="635" customFormat="1" ht="14.25" spans="2:10">
      <c r="B28" s="643"/>
      <c r="C28" s="643"/>
      <c r="D28" s="643"/>
      <c r="E28" s="643"/>
      <c r="F28" s="643"/>
      <c r="G28" s="643"/>
      <c r="H28" s="643"/>
      <c r="I28" s="643"/>
      <c r="J28" s="643"/>
    </row>
    <row r="29" s="635" customFormat="1" ht="14.25" spans="2:2">
      <c r="B29" s="638" t="s">
        <v>199</v>
      </c>
    </row>
    <row r="30" s="635" customFormat="1" ht="14.25" spans="2:2">
      <c r="B30" s="638" t="s">
        <v>200</v>
      </c>
    </row>
    <row r="31" s="635" customFormat="1" ht="14.25" spans="2:2">
      <c r="B31" s="638" t="s">
        <v>201</v>
      </c>
    </row>
    <row r="32" s="635" customFormat="1" ht="14.25" spans="2:2">
      <c r="B32" s="638" t="s">
        <v>202</v>
      </c>
    </row>
    <row r="33" s="635" customFormat="1" ht="14.25" spans="2:2">
      <c r="B33" s="638" t="s">
        <v>203</v>
      </c>
    </row>
    <row r="34" s="635" customFormat="1" ht="14.25" spans="2:2">
      <c r="B34" s="638" t="s">
        <v>204</v>
      </c>
    </row>
    <row r="35" s="635" customFormat="1" ht="14.25"/>
    <row r="36" s="635" customFormat="1" ht="20.25" spans="2:2">
      <c r="B36" s="637" t="s">
        <v>205</v>
      </c>
    </row>
    <row r="37" s="635" customFormat="1" ht="14.25" spans="2:2">
      <c r="B37" s="638" t="s">
        <v>206</v>
      </c>
    </row>
    <row r="38" s="635" customFormat="1" ht="14.25" spans="2:2">
      <c r="B38" s="638" t="s">
        <v>207</v>
      </c>
    </row>
    <row r="39" s="635" customFormat="1" ht="14.25" spans="2:2">
      <c r="B39" s="638" t="s">
        <v>208</v>
      </c>
    </row>
    <row r="40" s="635" customFormat="1" ht="14.25" spans="2:2">
      <c r="B40" s="638" t="s">
        <v>209</v>
      </c>
    </row>
    <row r="41" s="635" customFormat="1" ht="14.25" spans="2:2">
      <c r="B41" s="638" t="s">
        <v>210</v>
      </c>
    </row>
    <row r="42" s="635" customFormat="1" ht="14.25" spans="2:2">
      <c r="B42" s="638" t="s">
        <v>211</v>
      </c>
    </row>
    <row r="43" s="635" customFormat="1" ht="14.25" spans="2:2">
      <c r="B43" s="638" t="s">
        <v>212</v>
      </c>
    </row>
    <row r="44" s="635" customFormat="1" ht="14.25" spans="2:2">
      <c r="B44" s="638" t="s">
        <v>213</v>
      </c>
    </row>
    <row r="45" s="635" customFormat="1" ht="14.25" spans="2:2">
      <c r="B45" s="638" t="s">
        <v>214</v>
      </c>
    </row>
    <row r="46" s="635" customFormat="1" ht="14.25" spans="2:2">
      <c r="B46" s="638" t="s">
        <v>215</v>
      </c>
    </row>
    <row r="47" s="635" customFormat="1" ht="14.25" spans="2:2">
      <c r="B47" s="638" t="s">
        <v>216</v>
      </c>
    </row>
    <row r="48" s="635" customFormat="1" ht="14.25"/>
    <row r="49" s="635" customFormat="1" ht="14.25" spans="2:2">
      <c r="B49" s="638" t="s">
        <v>217</v>
      </c>
    </row>
    <row r="50" s="635" customFormat="1" ht="14.25" spans="2:2">
      <c r="B50" s="638" t="s">
        <v>218</v>
      </c>
    </row>
    <row r="51" s="635" customFormat="1" ht="14.25" spans="2:2">
      <c r="B51" s="638" t="s">
        <v>219</v>
      </c>
    </row>
    <row r="52" s="635" customFormat="1" ht="14.25" spans="2:2">
      <c r="B52" s="638" t="s">
        <v>220</v>
      </c>
    </row>
    <row r="53" s="635" customFormat="1" ht="14.25" spans="2:2">
      <c r="B53" s="638" t="s">
        <v>221</v>
      </c>
    </row>
    <row r="54" s="635" customFormat="1" ht="14.25" spans="2:2">
      <c r="B54" s="638" t="s">
        <v>222</v>
      </c>
    </row>
    <row r="55" s="635" customFormat="1" ht="14.25" spans="2:2">
      <c r="B55" s="638" t="s">
        <v>223</v>
      </c>
    </row>
    <row r="56" s="635" customFormat="1" ht="14.25" spans="2:2">
      <c r="B56" s="638" t="s">
        <v>224</v>
      </c>
    </row>
    <row r="57" s="635" customFormat="1" ht="14.25" spans="2:2">
      <c r="B57" s="638" t="s">
        <v>225</v>
      </c>
    </row>
    <row r="58" s="635" customFormat="1" ht="14.25" spans="2:2">
      <c r="B58" s="638" t="s">
        <v>226</v>
      </c>
    </row>
    <row r="59" s="635" customFormat="1" ht="14.25" spans="2:2">
      <c r="B59" s="638" t="s">
        <v>227</v>
      </c>
    </row>
    <row r="60" s="635" customFormat="1" ht="12.75" customHeight="1" spans="2:18">
      <c r="B60" s="644" t="s">
        <v>228</v>
      </c>
      <c r="C60" s="641"/>
      <c r="D60" s="641"/>
      <c r="E60" s="641"/>
      <c r="F60" s="641"/>
      <c r="G60" s="641"/>
      <c r="H60" s="641"/>
      <c r="I60" s="641"/>
      <c r="J60" s="641"/>
      <c r="K60" s="648"/>
      <c r="L60" s="648"/>
      <c r="M60" s="648"/>
      <c r="N60" s="648"/>
      <c r="O60" s="648"/>
      <c r="P60" s="649"/>
      <c r="Q60" s="649"/>
      <c r="R60" s="649"/>
    </row>
    <row r="61" s="635" customFormat="1" ht="12.75" customHeight="1" spans="2:18">
      <c r="B61" s="644" t="s">
        <v>229</v>
      </c>
      <c r="C61" s="641"/>
      <c r="D61" s="641"/>
      <c r="E61" s="641"/>
      <c r="F61" s="641"/>
      <c r="G61" s="641"/>
      <c r="H61" s="641"/>
      <c r="I61" s="641"/>
      <c r="J61" s="641"/>
      <c r="K61" s="648"/>
      <c r="L61" s="648"/>
      <c r="M61" s="648"/>
      <c r="N61" s="648"/>
      <c r="O61" s="648"/>
      <c r="P61" s="649"/>
      <c r="Q61" s="649"/>
      <c r="R61" s="649"/>
    </row>
    <row r="62" s="635" customFormat="1" ht="12.75" customHeight="1" spans="2:18">
      <c r="B62" s="644" t="s">
        <v>230</v>
      </c>
      <c r="C62" s="641"/>
      <c r="D62" s="641"/>
      <c r="E62" s="641"/>
      <c r="F62" s="641"/>
      <c r="G62" s="641"/>
      <c r="H62" s="641"/>
      <c r="I62" s="641"/>
      <c r="J62" s="641"/>
      <c r="K62" s="648"/>
      <c r="L62" s="648"/>
      <c r="M62" s="648"/>
      <c r="N62" s="648"/>
      <c r="O62" s="648"/>
      <c r="P62" s="649"/>
      <c r="Q62" s="649"/>
      <c r="R62" s="649"/>
    </row>
    <row r="63" s="635" customFormat="1" ht="12.75" customHeight="1" spans="2:19">
      <c r="B63" s="645" t="s">
        <v>231</v>
      </c>
      <c r="C63" s="646"/>
      <c r="D63" s="646"/>
      <c r="E63" s="646"/>
      <c r="F63" s="646"/>
      <c r="G63" s="646"/>
      <c r="H63" s="646"/>
      <c r="I63" s="646"/>
      <c r="J63" s="646"/>
      <c r="K63" s="646"/>
      <c r="L63" s="646"/>
      <c r="M63" s="646"/>
      <c r="N63" s="646"/>
      <c r="O63" s="646"/>
      <c r="P63" s="646"/>
      <c r="Q63" s="646"/>
      <c r="R63" s="646"/>
      <c r="S63" s="646"/>
    </row>
    <row r="64" s="635" customFormat="1" ht="12.75" customHeight="1" spans="2:19">
      <c r="B64" s="645" t="s">
        <v>232</v>
      </c>
      <c r="C64" s="646"/>
      <c r="D64" s="646"/>
      <c r="E64" s="646"/>
      <c r="F64" s="646"/>
      <c r="G64" s="646"/>
      <c r="H64" s="646"/>
      <c r="I64" s="646"/>
      <c r="J64" s="646"/>
      <c r="K64" s="646"/>
      <c r="L64" s="646"/>
      <c r="M64" s="646"/>
      <c r="N64" s="646"/>
      <c r="O64" s="646"/>
      <c r="P64" s="646"/>
      <c r="Q64" s="646"/>
      <c r="R64" s="646"/>
      <c r="S64" s="646"/>
    </row>
    <row r="65" s="635" customFormat="1" ht="12.75" customHeight="1" spans="2:3">
      <c r="B65" s="645" t="s">
        <v>233</v>
      </c>
      <c r="C65" s="650"/>
    </row>
    <row r="66" s="635" customFormat="1" ht="12.75" customHeight="1" spans="2:3">
      <c r="B66" s="645" t="s">
        <v>234</v>
      </c>
      <c r="C66" s="650"/>
    </row>
    <row r="67" s="635" customFormat="1" ht="12.75" customHeight="1" spans="2:3">
      <c r="B67" s="645" t="s">
        <v>235</v>
      </c>
      <c r="C67" s="650"/>
    </row>
    <row r="68" s="635" customFormat="1" ht="12.75" customHeight="1" spans="2:3">
      <c r="B68" s="645" t="s">
        <v>236</v>
      </c>
      <c r="C68" s="650"/>
    </row>
    <row r="69" s="635" customFormat="1" ht="12.75" customHeight="1" spans="2:3">
      <c r="B69" s="645" t="s">
        <v>237</v>
      </c>
      <c r="C69" s="650"/>
    </row>
    <row r="70" s="635" customFormat="1" ht="12.75" customHeight="1" spans="2:3">
      <c r="B70" s="645" t="s">
        <v>238</v>
      </c>
      <c r="C70" s="650"/>
    </row>
    <row r="71" s="635" customFormat="1" ht="12.75" customHeight="1" spans="2:3">
      <c r="B71" s="645" t="s">
        <v>239</v>
      </c>
      <c r="C71" s="650"/>
    </row>
    <row r="72" s="635" customFormat="1" ht="12.75" customHeight="1" spans="2:3">
      <c r="B72" s="645" t="s">
        <v>240</v>
      </c>
      <c r="C72" s="650"/>
    </row>
    <row r="73" s="635" customFormat="1" ht="12.75" customHeight="1" spans="2:3">
      <c r="B73" s="645" t="s">
        <v>241</v>
      </c>
      <c r="C73" s="650"/>
    </row>
    <row r="74" s="635" customFormat="1" ht="12.75" customHeight="1" spans="2:3">
      <c r="B74" s="645" t="s">
        <v>242</v>
      </c>
      <c r="C74" s="650"/>
    </row>
    <row r="75" s="635" customFormat="1" ht="12" customHeight="1" spans="2:18">
      <c r="B75" s="651" t="s">
        <v>243</v>
      </c>
      <c r="C75" s="652"/>
      <c r="D75" s="652"/>
      <c r="E75" s="652"/>
      <c r="F75" s="652"/>
      <c r="G75" s="652"/>
      <c r="H75" s="652"/>
      <c r="I75" s="652"/>
      <c r="J75" s="652"/>
      <c r="K75" s="648"/>
      <c r="L75" s="648"/>
      <c r="M75" s="648"/>
      <c r="N75" s="648"/>
      <c r="O75" s="648"/>
      <c r="P75" s="649"/>
      <c r="Q75" s="649"/>
      <c r="R75" s="649"/>
    </row>
    <row r="76" s="635" customFormat="1" ht="12" customHeight="1" spans="2:18">
      <c r="B76" s="651"/>
      <c r="C76" s="652"/>
      <c r="D76" s="652"/>
      <c r="E76" s="652"/>
      <c r="F76" s="652"/>
      <c r="G76" s="652"/>
      <c r="H76" s="652"/>
      <c r="I76" s="652"/>
      <c r="J76" s="652"/>
      <c r="K76" s="648"/>
      <c r="L76" s="648"/>
      <c r="M76" s="648"/>
      <c r="N76" s="648"/>
      <c r="O76" s="648"/>
      <c r="P76" s="649"/>
      <c r="Q76" s="649"/>
      <c r="R76" s="649"/>
    </row>
    <row r="77" s="635" customFormat="1" ht="12.75" customHeight="1" spans="1:2">
      <c r="A77" s="641"/>
      <c r="B77" s="638" t="s">
        <v>244</v>
      </c>
    </row>
    <row r="78" s="635" customFormat="1" ht="12.75" customHeight="1" spans="1:2">
      <c r="A78" s="641"/>
      <c r="B78" s="638" t="s">
        <v>245</v>
      </c>
    </row>
    <row r="79" s="635" customFormat="1" ht="14.25" spans="2:2">
      <c r="B79" s="638" t="s">
        <v>246</v>
      </c>
    </row>
    <row r="80" s="635" customFormat="1" ht="14.25" spans="2:2">
      <c r="B80" s="638" t="s">
        <v>247</v>
      </c>
    </row>
    <row r="81" s="635" customFormat="1" ht="14.25"/>
    <row r="82" s="635" customFormat="1" ht="20.25" spans="2:2">
      <c r="B82" s="637" t="s">
        <v>248</v>
      </c>
    </row>
    <row r="83" s="635" customFormat="1" ht="14.25" spans="2:2">
      <c r="B83" s="638" t="s">
        <v>249</v>
      </c>
    </row>
    <row r="84" s="635" customFormat="1" ht="14.25" spans="2:2">
      <c r="B84" s="638" t="s">
        <v>250</v>
      </c>
    </row>
    <row r="85" s="635" customFormat="1" ht="14.25" spans="2:2">
      <c r="B85" s="638" t="s">
        <v>251</v>
      </c>
    </row>
    <row r="86" s="635" customFormat="1" ht="14.25" spans="2:2">
      <c r="B86" s="638" t="s">
        <v>252</v>
      </c>
    </row>
    <row r="87" s="635" customFormat="1" ht="14.25" spans="2:2">
      <c r="B87" s="638" t="s">
        <v>253</v>
      </c>
    </row>
    <row r="88" s="635" customFormat="1" ht="14.25" spans="2:2">
      <c r="B88" s="638" t="s">
        <v>254</v>
      </c>
    </row>
    <row r="89" s="635" customFormat="1" ht="14.25" spans="2:2">
      <c r="B89" s="638" t="s">
        <v>255</v>
      </c>
    </row>
    <row r="90" s="635" customFormat="1" ht="14.25" spans="2:2">
      <c r="B90" s="638" t="s">
        <v>256</v>
      </c>
    </row>
    <row r="91" s="635" customFormat="1" ht="14.25" spans="2:2">
      <c r="B91" s="638" t="s">
        <v>257</v>
      </c>
    </row>
    <row r="92" s="635" customFormat="1" ht="14.25" spans="2:2">
      <c r="B92" s="638" t="s">
        <v>258</v>
      </c>
    </row>
    <row r="93" s="635" customFormat="1" ht="14.25" spans="2:2">
      <c r="B93" s="640" t="s">
        <v>259</v>
      </c>
    </row>
    <row r="94" s="635" customFormat="1" ht="14.25" spans="2:2">
      <c r="B94" s="640" t="s">
        <v>260</v>
      </c>
    </row>
    <row r="95" s="635" customFormat="1" ht="14.25" spans="2:2">
      <c r="B95" s="640" t="s">
        <v>261</v>
      </c>
    </row>
    <row r="96" s="635" customFormat="1" ht="14.25" spans="2:2">
      <c r="B96" s="640" t="s">
        <v>262</v>
      </c>
    </row>
    <row r="97" s="635" customFormat="1" ht="14.25" spans="2:2">
      <c r="B97" s="640" t="s">
        <v>263</v>
      </c>
    </row>
    <row r="98" s="635" customFormat="1" ht="14.25" spans="2:2">
      <c r="B98" s="640" t="s">
        <v>264</v>
      </c>
    </row>
    <row r="99" s="635" customFormat="1" ht="14.25" spans="2:2">
      <c r="B99" s="640" t="s">
        <v>265</v>
      </c>
    </row>
    <row r="100" s="635" customFormat="1" ht="14.25"/>
    <row r="101" s="635" customFormat="1" ht="20.25" spans="2:2">
      <c r="B101" s="637" t="s">
        <v>266</v>
      </c>
    </row>
    <row r="102" s="635" customFormat="1" ht="14.25" spans="2:2">
      <c r="B102" s="638" t="s">
        <v>267</v>
      </c>
    </row>
    <row r="103" s="635" customFormat="1" ht="14.25" spans="2:2">
      <c r="B103" s="638" t="s">
        <v>268</v>
      </c>
    </row>
    <row r="104" s="635" customFormat="1" ht="14.25" spans="2:2">
      <c r="B104" s="638" t="s">
        <v>269</v>
      </c>
    </row>
    <row r="105" s="635" customFormat="1" ht="14.25" spans="2:2">
      <c r="B105" s="638" t="s">
        <v>270</v>
      </c>
    </row>
    <row r="106" s="635" customFormat="1" ht="14.25" spans="2:2">
      <c r="B106" s="638" t="s">
        <v>271</v>
      </c>
    </row>
    <row r="107" s="635" customFormat="1" ht="14.25" spans="2:2">
      <c r="B107" s="638" t="s">
        <v>272</v>
      </c>
    </row>
    <row r="108" s="635" customFormat="1" ht="14.25" spans="2:2">
      <c r="B108" s="638" t="s">
        <v>273</v>
      </c>
    </row>
    <row r="109" s="635" customFormat="1" ht="14.25" spans="2:2">
      <c r="B109" s="638" t="s">
        <v>274</v>
      </c>
    </row>
    <row r="110" s="635" customFormat="1" ht="14.25" spans="2:2">
      <c r="B110" s="638" t="s">
        <v>275</v>
      </c>
    </row>
    <row r="111" s="635" customFormat="1" ht="14.25" spans="2:2">
      <c r="B111" s="638" t="s">
        <v>276</v>
      </c>
    </row>
    <row r="112" s="635" customFormat="1" ht="14.25"/>
    <row r="113" s="635" customFormat="1" ht="14.25"/>
    <row r="114" s="635" customFormat="1" ht="14.25"/>
    <row r="115" s="635" customFormat="1" ht="14.25"/>
    <row r="116" s="635" customFormat="1" ht="14.25"/>
    <row r="117" s="635" customFormat="1" ht="14.25"/>
    <row r="118" s="635" customFormat="1" ht="14.25"/>
    <row r="119" s="635" customFormat="1" ht="14.25"/>
    <row r="120" s="635" customFormat="1" ht="14.25"/>
    <row r="121" s="635" customFormat="1" ht="14.25"/>
    <row r="122" s="635" customFormat="1" ht="14.25"/>
    <row r="123" s="635" customFormat="1" ht="14.25"/>
    <row r="124" s="635" customFormat="1" ht="14.25"/>
  </sheetData>
  <mergeCells count="1">
    <mergeCell ref="B1:K1"/>
  </mergeCells>
  <hyperlinks>
    <hyperlink ref="L1" location="目录!A1" display="返回目录"/>
  </hyperlink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25" customWidth="1"/>
  </cols>
  <sheetData>
    <row r="1" ht="26.25" spans="1:10">
      <c r="A1" s="593" t="s">
        <v>277</v>
      </c>
      <c r="B1" s="594"/>
      <c r="C1" s="594"/>
      <c r="D1" s="594"/>
      <c r="E1" s="594"/>
      <c r="F1" s="594"/>
      <c r="G1" s="594"/>
      <c r="H1" s="594"/>
      <c r="I1" s="623"/>
      <c r="J1" s="37" t="s">
        <v>60</v>
      </c>
    </row>
    <row r="2" ht="14.25" spans="1:9">
      <c r="A2" s="595" t="s">
        <v>278</v>
      </c>
      <c r="B2" s="596"/>
      <c r="C2" s="596"/>
      <c r="D2" s="596"/>
      <c r="E2" s="596"/>
      <c r="F2" s="596"/>
      <c r="G2" s="596"/>
      <c r="H2" s="596"/>
      <c r="I2" s="624"/>
    </row>
    <row r="3" spans="1:9">
      <c r="A3" s="597" t="s">
        <v>153</v>
      </c>
      <c r="B3" s="598"/>
      <c r="C3" s="598"/>
      <c r="D3" s="598"/>
      <c r="E3" s="598"/>
      <c r="F3" s="598"/>
      <c r="G3" s="599" t="s">
        <v>279</v>
      </c>
      <c r="H3" s="599"/>
      <c r="I3" s="625"/>
    </row>
    <row r="4" spans="1:9">
      <c r="A4" s="600" t="s">
        <v>280</v>
      </c>
      <c r="B4" s="601"/>
      <c r="C4" s="601"/>
      <c r="D4" s="601"/>
      <c r="E4" s="601"/>
      <c r="F4" s="601"/>
      <c r="G4" s="601"/>
      <c r="H4" s="601"/>
      <c r="I4" s="625"/>
    </row>
    <row r="5" spans="1:9">
      <c r="A5" s="602" t="s">
        <v>281</v>
      </c>
      <c r="B5" s="603"/>
      <c r="C5" s="603"/>
      <c r="D5" s="603"/>
      <c r="E5" s="603"/>
      <c r="F5" s="603"/>
      <c r="G5" s="603"/>
      <c r="H5" s="603"/>
      <c r="I5" s="626"/>
    </row>
    <row r="6" ht="17" customHeight="1" spans="1:9">
      <c r="A6" s="604" t="s">
        <v>282</v>
      </c>
      <c r="B6" s="605"/>
      <c r="C6" s="605"/>
      <c r="D6" s="605"/>
      <c r="E6" s="605"/>
      <c r="F6" s="605"/>
      <c r="G6" s="605"/>
      <c r="H6" s="605"/>
      <c r="I6" s="627"/>
    </row>
    <row r="7" spans="1:9">
      <c r="A7" s="606" t="s">
        <v>283</v>
      </c>
      <c r="B7" s="607"/>
      <c r="C7" s="607"/>
      <c r="D7" s="607"/>
      <c r="E7" s="607"/>
      <c r="F7" s="607"/>
      <c r="G7" s="607"/>
      <c r="H7" s="607"/>
      <c r="I7" s="628"/>
    </row>
    <row r="8" spans="1:9">
      <c r="A8" s="608" t="s">
        <v>284</v>
      </c>
      <c r="B8" s="609"/>
      <c r="C8" s="609"/>
      <c r="D8" s="609"/>
      <c r="E8" s="609"/>
      <c r="F8" s="609"/>
      <c r="G8" s="609"/>
      <c r="H8" s="609"/>
      <c r="I8" s="629"/>
    </row>
    <row r="9" spans="1:9">
      <c r="A9" s="604" t="s">
        <v>285</v>
      </c>
      <c r="B9" s="605"/>
      <c r="C9" s="605"/>
      <c r="D9" s="605"/>
      <c r="E9" s="605"/>
      <c r="F9" s="605"/>
      <c r="G9" s="605"/>
      <c r="H9" s="605"/>
      <c r="I9" s="627"/>
    </row>
    <row r="10" ht="21" customHeight="1" spans="1:9">
      <c r="A10" s="604" t="s">
        <v>286</v>
      </c>
      <c r="B10" s="605"/>
      <c r="C10" s="605"/>
      <c r="D10" s="605"/>
      <c r="E10" s="605"/>
      <c r="F10" s="605"/>
      <c r="G10" s="605"/>
      <c r="H10" s="605"/>
      <c r="I10" s="627"/>
    </row>
    <row r="11" ht="21" customHeight="1" spans="1:9">
      <c r="A11" s="604" t="s">
        <v>287</v>
      </c>
      <c r="B11" s="605"/>
      <c r="C11" s="605"/>
      <c r="D11" s="605"/>
      <c r="E11" s="605"/>
      <c r="F11" s="605"/>
      <c r="G11" s="605"/>
      <c r="H11" s="605"/>
      <c r="I11" s="627"/>
    </row>
    <row r="12" ht="17" customHeight="1" spans="1:9">
      <c r="A12" s="604" t="s">
        <v>288</v>
      </c>
      <c r="B12" s="605"/>
      <c r="C12" s="605"/>
      <c r="D12" s="605"/>
      <c r="E12" s="605"/>
      <c r="F12" s="605"/>
      <c r="G12" s="605"/>
      <c r="H12" s="605"/>
      <c r="I12" s="627"/>
    </row>
    <row r="13" ht="19" customHeight="1" spans="1:9">
      <c r="A13" s="604" t="s">
        <v>289</v>
      </c>
      <c r="B13" s="605"/>
      <c r="C13" s="605"/>
      <c r="D13" s="605"/>
      <c r="E13" s="605"/>
      <c r="F13" s="605"/>
      <c r="G13" s="605"/>
      <c r="H13" s="605"/>
      <c r="I13" s="627"/>
    </row>
    <row r="14" ht="19.5" spans="1:9">
      <c r="A14" s="610" t="s">
        <v>290</v>
      </c>
      <c r="B14" s="611"/>
      <c r="C14" s="611"/>
      <c r="D14" s="611"/>
      <c r="E14" s="611"/>
      <c r="F14" s="611"/>
      <c r="G14" s="611"/>
      <c r="H14" s="611"/>
      <c r="I14" s="630"/>
    </row>
    <row r="15" spans="1:9">
      <c r="A15" s="608" t="s">
        <v>291</v>
      </c>
      <c r="B15" s="609"/>
      <c r="C15" s="609"/>
      <c r="D15" s="609"/>
      <c r="E15" s="609"/>
      <c r="F15" s="609"/>
      <c r="G15" s="609"/>
      <c r="H15" s="609"/>
      <c r="I15" s="629"/>
    </row>
    <row r="16" ht="21" customHeight="1" spans="1:9">
      <c r="A16" s="604" t="s">
        <v>292</v>
      </c>
      <c r="B16" s="605"/>
      <c r="C16" s="605"/>
      <c r="D16" s="605"/>
      <c r="E16" s="605"/>
      <c r="F16" s="605"/>
      <c r="G16" s="605"/>
      <c r="H16" s="605"/>
      <c r="I16" s="627"/>
    </row>
    <row r="17" spans="1:9">
      <c r="A17" s="608" t="s">
        <v>293</v>
      </c>
      <c r="B17" s="609"/>
      <c r="C17" s="609"/>
      <c r="D17" s="609"/>
      <c r="E17" s="609"/>
      <c r="F17" s="609"/>
      <c r="G17" s="609"/>
      <c r="H17" s="609"/>
      <c r="I17" s="629"/>
    </row>
    <row r="18" ht="40" customHeight="1" spans="1:9">
      <c r="A18" s="612" t="s">
        <v>294</v>
      </c>
      <c r="B18" s="613"/>
      <c r="C18" s="613"/>
      <c r="D18" s="613"/>
      <c r="E18" s="613"/>
      <c r="F18" s="613"/>
      <c r="G18" s="613"/>
      <c r="H18" s="613"/>
      <c r="I18" s="631"/>
    </row>
    <row r="19" spans="1:9">
      <c r="A19" s="614" t="s">
        <v>295</v>
      </c>
      <c r="B19" s="615"/>
      <c r="C19" s="615"/>
      <c r="D19" s="615"/>
      <c r="E19" s="615"/>
      <c r="F19" s="615"/>
      <c r="G19" s="615"/>
      <c r="H19" s="615"/>
      <c r="I19" s="632"/>
    </row>
    <row r="20" spans="1:9">
      <c r="A20" s="600" t="s">
        <v>296</v>
      </c>
      <c r="B20" s="601"/>
      <c r="C20" s="601"/>
      <c r="D20" s="601"/>
      <c r="E20" s="601"/>
      <c r="F20" s="601"/>
      <c r="G20" s="601"/>
      <c r="H20" s="601"/>
      <c r="I20" s="625"/>
    </row>
    <row r="21" spans="1:9">
      <c r="A21" s="600" t="s">
        <v>297</v>
      </c>
      <c r="B21" s="601"/>
      <c r="C21" s="601"/>
      <c r="D21" s="601"/>
      <c r="E21" s="601"/>
      <c r="F21" s="601"/>
      <c r="G21" s="601"/>
      <c r="H21" s="601"/>
      <c r="I21" s="625"/>
    </row>
    <row r="22" ht="29" customHeight="1" spans="1:9">
      <c r="A22" s="616" t="s">
        <v>298</v>
      </c>
      <c r="B22" s="617"/>
      <c r="C22" s="617"/>
      <c r="D22" s="617"/>
      <c r="E22" s="617"/>
      <c r="F22" s="617"/>
      <c r="G22" s="617"/>
      <c r="H22" s="617"/>
      <c r="I22" s="633"/>
    </row>
    <row r="23" spans="1:9">
      <c r="A23" s="604" t="s">
        <v>299</v>
      </c>
      <c r="B23" s="618"/>
      <c r="C23" s="618"/>
      <c r="D23" s="618"/>
      <c r="E23" s="618"/>
      <c r="F23" s="618"/>
      <c r="G23" s="618"/>
      <c r="H23" s="618"/>
      <c r="I23" s="627"/>
    </row>
    <row r="24" ht="14.25" spans="1:9">
      <c r="A24" s="619" t="s">
        <v>300</v>
      </c>
      <c r="B24" s="620"/>
      <c r="C24" s="620"/>
      <c r="D24" s="620"/>
      <c r="E24" s="620"/>
      <c r="F24" s="620"/>
      <c r="G24" s="620"/>
      <c r="H24" s="620"/>
      <c r="I24" s="634"/>
    </row>
    <row r="25" spans="1:9">
      <c r="A25" s="621" t="s">
        <v>150</v>
      </c>
      <c r="B25" s="622"/>
      <c r="C25" s="622"/>
      <c r="D25" s="622"/>
      <c r="E25" s="622"/>
      <c r="F25" s="622"/>
      <c r="G25" s="622"/>
      <c r="H25" s="622"/>
      <c r="I25" s="622"/>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8"/>
  <sheetViews>
    <sheetView zoomScale="115" zoomScaleNormal="115" workbookViewId="0">
      <selection activeCell="J1" sqref="J1"/>
    </sheetView>
  </sheetViews>
  <sheetFormatPr defaultColWidth="10" defaultRowHeight="14.25"/>
  <cols>
    <col min="1" max="1" width="15.275" style="567" customWidth="1"/>
    <col min="2" max="8" width="13.3333333333333" style="567" customWidth="1"/>
    <col min="9" max="9" width="15.3666666666667" style="567" customWidth="1"/>
    <col min="10" max="235" width="10" style="567"/>
    <col min="236" max="237" width="10" style="20"/>
    <col min="238" max="16373" width="10" style="569"/>
  </cols>
  <sheetData>
    <row r="1" s="567" customFormat="1" ht="42" customHeight="1" spans="1:10">
      <c r="A1" s="570" t="s">
        <v>301</v>
      </c>
      <c r="B1" s="571"/>
      <c r="C1" s="571"/>
      <c r="D1" s="571"/>
      <c r="E1" s="571"/>
      <c r="F1" s="571"/>
      <c r="G1" s="571"/>
      <c r="H1" s="571"/>
      <c r="I1" s="571"/>
      <c r="J1" s="589" t="s">
        <v>60</v>
      </c>
    </row>
    <row r="2" s="567" customFormat="1" ht="22" customHeight="1" spans="1:10">
      <c r="A2" s="572" t="s">
        <v>302</v>
      </c>
      <c r="B2" s="572"/>
      <c r="C2" s="572"/>
      <c r="D2" s="572"/>
      <c r="E2" s="572"/>
      <c r="F2" s="572"/>
      <c r="G2" s="572"/>
      <c r="H2" s="572"/>
      <c r="I2" s="572"/>
      <c r="J2" s="589" t="s">
        <v>303</v>
      </c>
    </row>
    <row r="3" s="567" customFormat="1" ht="22" customHeight="1" spans="1:10">
      <c r="A3" s="573" t="s">
        <v>304</v>
      </c>
      <c r="B3" s="574"/>
      <c r="C3" s="574"/>
      <c r="D3" s="574"/>
      <c r="E3" s="574"/>
      <c r="F3" s="574"/>
      <c r="G3" s="574"/>
      <c r="H3" s="574"/>
      <c r="I3" s="590"/>
      <c r="J3" s="589"/>
    </row>
    <row r="4" s="567" customFormat="1" ht="22" customHeight="1" spans="1:10">
      <c r="A4" s="572" t="s">
        <v>305</v>
      </c>
      <c r="B4" s="572"/>
      <c r="C4" s="572"/>
      <c r="D4" s="572"/>
      <c r="E4" s="572"/>
      <c r="F4" s="572"/>
      <c r="G4" s="572"/>
      <c r="H4" s="572"/>
      <c r="I4" s="572"/>
      <c r="J4" s="589"/>
    </row>
    <row r="5" s="567" customFormat="1" ht="16" customHeight="1" spans="1:9">
      <c r="A5" s="575" t="s">
        <v>306</v>
      </c>
      <c r="B5" s="576">
        <v>2</v>
      </c>
      <c r="C5" s="576">
        <v>3</v>
      </c>
      <c r="D5" s="576">
        <v>4</v>
      </c>
      <c r="E5" s="576">
        <v>5</v>
      </c>
      <c r="F5" s="576">
        <v>7</v>
      </c>
      <c r="G5" s="576">
        <v>8</v>
      </c>
      <c r="H5" s="577">
        <v>9</v>
      </c>
      <c r="I5" s="591">
        <v>10</v>
      </c>
    </row>
    <row r="6" s="568" customFormat="1" ht="39" customHeight="1" spans="1:9">
      <c r="A6" s="578" t="s">
        <v>307</v>
      </c>
      <c r="B6" s="579" t="s">
        <v>308</v>
      </c>
      <c r="C6" s="579" t="s">
        <v>309</v>
      </c>
      <c r="D6" s="579" t="s">
        <v>310</v>
      </c>
      <c r="E6" s="579" t="s">
        <v>311</v>
      </c>
      <c r="F6" s="579" t="s">
        <v>312</v>
      </c>
      <c r="G6" s="579" t="s">
        <v>313</v>
      </c>
      <c r="H6" s="580" t="s">
        <v>314</v>
      </c>
      <c r="I6" s="592" t="s">
        <v>315</v>
      </c>
    </row>
    <row r="7" s="568" customFormat="1" ht="20" customHeight="1" spans="1:9">
      <c r="A7" s="581" t="s">
        <v>316</v>
      </c>
      <c r="B7" s="582">
        <v>921.87595</v>
      </c>
      <c r="C7" s="582">
        <v>921.87595</v>
      </c>
      <c r="D7" s="582">
        <v>915</v>
      </c>
      <c r="E7" s="582">
        <v>1097</v>
      </c>
      <c r="F7" s="582">
        <v>963</v>
      </c>
      <c r="G7" s="582">
        <v>972</v>
      </c>
      <c r="H7" s="582">
        <v>1239.10106617647</v>
      </c>
      <c r="I7" s="582">
        <v>1782</v>
      </c>
    </row>
    <row r="8" s="567" customFormat="1" ht="20" customHeight="1" spans="1:9">
      <c r="A8" s="583">
        <v>3.5</v>
      </c>
      <c r="B8" s="582">
        <v>933</v>
      </c>
      <c r="C8" s="582">
        <v>933</v>
      </c>
      <c r="D8" s="582">
        <v>975</v>
      </c>
      <c r="E8" s="582">
        <v>1241.8</v>
      </c>
      <c r="F8" s="582">
        <v>991</v>
      </c>
      <c r="G8" s="582">
        <v>1056</v>
      </c>
      <c r="H8" s="582">
        <v>1298.96113970588</v>
      </c>
      <c r="I8" s="582">
        <v>2011.6</v>
      </c>
    </row>
    <row r="9" s="567" customFormat="1" ht="20" customHeight="1" spans="1:9">
      <c r="A9" s="583">
        <v>4</v>
      </c>
      <c r="B9" s="582">
        <v>943.78535</v>
      </c>
      <c r="C9" s="582">
        <v>943.78535</v>
      </c>
      <c r="D9" s="582">
        <v>994</v>
      </c>
      <c r="E9" s="582">
        <v>1261.1</v>
      </c>
      <c r="F9" s="582">
        <v>1033.47058823529</v>
      </c>
      <c r="G9" s="582">
        <v>1073</v>
      </c>
      <c r="H9" s="582">
        <v>1330.39117647059</v>
      </c>
      <c r="I9" s="582">
        <v>2050</v>
      </c>
    </row>
    <row r="10" s="567" customFormat="1" ht="20" customHeight="1" spans="1:9">
      <c r="A10" s="583">
        <v>4.5</v>
      </c>
      <c r="B10" s="582">
        <v>962.3888</v>
      </c>
      <c r="C10" s="582">
        <v>962.3888</v>
      </c>
      <c r="D10" s="582">
        <v>1000</v>
      </c>
      <c r="E10" s="582">
        <v>1280.4</v>
      </c>
      <c r="F10" s="582">
        <v>1071.95588235294</v>
      </c>
      <c r="G10" s="582">
        <v>1086</v>
      </c>
      <c r="H10" s="582">
        <v>1361.82121323529</v>
      </c>
      <c r="I10" s="582">
        <v>2088.4</v>
      </c>
    </row>
    <row r="11" s="567" customFormat="1" ht="20" customHeight="1" spans="1:9">
      <c r="A11" s="583">
        <v>5</v>
      </c>
      <c r="B11" s="582">
        <v>980.99225</v>
      </c>
      <c r="C11" s="582">
        <v>980.99225</v>
      </c>
      <c r="D11" s="582">
        <v>1011</v>
      </c>
      <c r="E11" s="582">
        <v>1299.7</v>
      </c>
      <c r="F11" s="582">
        <v>1088.82352941176</v>
      </c>
      <c r="G11" s="582">
        <v>1103</v>
      </c>
      <c r="H11" s="582">
        <v>1393.25125</v>
      </c>
      <c r="I11" s="582">
        <v>2126.8</v>
      </c>
    </row>
    <row r="12" s="567" customFormat="1" ht="20" customHeight="1" spans="1:9">
      <c r="A12" s="583">
        <v>5.5</v>
      </c>
      <c r="B12" s="582">
        <v>992.55885</v>
      </c>
      <c r="C12" s="582">
        <v>992.55885</v>
      </c>
      <c r="D12" s="582">
        <v>1084.23905</v>
      </c>
      <c r="E12" s="582">
        <v>1320.1</v>
      </c>
      <c r="F12" s="582">
        <v>1161.94868382353</v>
      </c>
      <c r="G12" s="582">
        <v>1173.3131</v>
      </c>
      <c r="H12" s="582">
        <v>1424.68128676471</v>
      </c>
      <c r="I12" s="582">
        <v>2165.2</v>
      </c>
    </row>
    <row r="13" s="567" customFormat="1" ht="20" customHeight="1" spans="1:9">
      <c r="A13" s="583">
        <v>6</v>
      </c>
      <c r="B13" s="582">
        <v>1003.51355</v>
      </c>
      <c r="C13" s="582">
        <v>1003.51355</v>
      </c>
      <c r="D13" s="582">
        <v>1109.5734</v>
      </c>
      <c r="E13" s="582">
        <v>1330.5</v>
      </c>
      <c r="F13" s="582">
        <v>1195.54653676471</v>
      </c>
      <c r="G13" s="582">
        <v>1198.81175</v>
      </c>
      <c r="H13" s="582">
        <v>1456.11132352941</v>
      </c>
      <c r="I13" s="582">
        <v>2203.6</v>
      </c>
    </row>
    <row r="14" s="567" customFormat="1" ht="20" customHeight="1" spans="1:9">
      <c r="A14" s="583">
        <v>6.5</v>
      </c>
      <c r="B14" s="582">
        <v>1014.7742</v>
      </c>
      <c r="C14" s="582">
        <v>1014.7742</v>
      </c>
      <c r="D14" s="582">
        <v>1134.90775</v>
      </c>
      <c r="E14" s="582">
        <v>1350.9</v>
      </c>
      <c r="F14" s="582">
        <v>1228.82944117647</v>
      </c>
      <c r="G14" s="582">
        <v>1224.3104</v>
      </c>
      <c r="H14" s="582">
        <v>1487.54136029412</v>
      </c>
      <c r="I14" s="582">
        <v>2242</v>
      </c>
    </row>
    <row r="15" s="567" customFormat="1" ht="20" customHeight="1" spans="1:9">
      <c r="A15" s="583">
        <v>7</v>
      </c>
      <c r="B15" s="582">
        <v>1026.3408</v>
      </c>
      <c r="C15" s="582">
        <v>1026.3408</v>
      </c>
      <c r="D15" s="582">
        <v>1159.93615</v>
      </c>
      <c r="E15" s="582">
        <v>1371.3</v>
      </c>
      <c r="F15" s="582">
        <v>1263.37213970588</v>
      </c>
      <c r="G15" s="582">
        <v>1248.8912</v>
      </c>
      <c r="H15" s="582">
        <v>1518.97139705882</v>
      </c>
      <c r="I15" s="582">
        <v>2280.4</v>
      </c>
    </row>
    <row r="16" s="567" customFormat="1" ht="20" customHeight="1" spans="1:9">
      <c r="A16" s="583">
        <v>7.5</v>
      </c>
      <c r="B16" s="582">
        <v>1037.2955</v>
      </c>
      <c r="C16" s="582">
        <v>1037.2955</v>
      </c>
      <c r="D16" s="582">
        <v>1185.2705</v>
      </c>
      <c r="E16" s="582">
        <v>1391.7</v>
      </c>
      <c r="F16" s="582">
        <v>1297.28494117647</v>
      </c>
      <c r="G16" s="582">
        <v>1274.38985</v>
      </c>
      <c r="H16" s="582">
        <v>1550.40143382353</v>
      </c>
      <c r="I16" s="582">
        <v>2318.8</v>
      </c>
    </row>
    <row r="17" s="567" customFormat="1" ht="20" customHeight="1" spans="1:9">
      <c r="A17" s="583">
        <v>8</v>
      </c>
      <c r="B17" s="582">
        <v>1049.77995</v>
      </c>
      <c r="C17" s="582">
        <v>1049.77995</v>
      </c>
      <c r="D17" s="582">
        <v>1209.99295</v>
      </c>
      <c r="E17" s="582">
        <v>1412.1</v>
      </c>
      <c r="F17" s="582">
        <v>1331.19774264706</v>
      </c>
      <c r="G17" s="582">
        <v>1298.97065</v>
      </c>
      <c r="H17" s="582">
        <v>1581.83147058824</v>
      </c>
      <c r="I17" s="582">
        <v>2357.2</v>
      </c>
    </row>
    <row r="18" s="567" customFormat="1" ht="20" customHeight="1" spans="1:9">
      <c r="A18" s="583">
        <v>8.5</v>
      </c>
      <c r="B18" s="582">
        <v>1061.95845</v>
      </c>
      <c r="C18" s="582">
        <v>1061.95845</v>
      </c>
      <c r="D18" s="582">
        <v>1235.02135</v>
      </c>
      <c r="E18" s="582">
        <v>1432.5</v>
      </c>
      <c r="F18" s="582">
        <v>1359.75641911765</v>
      </c>
      <c r="G18" s="582">
        <v>1324.16335</v>
      </c>
      <c r="H18" s="582">
        <v>1613.26150735294</v>
      </c>
      <c r="I18" s="582">
        <v>2395.6</v>
      </c>
    </row>
    <row r="19" s="567" customFormat="1" ht="20" customHeight="1" spans="1:9">
      <c r="A19" s="583">
        <v>9</v>
      </c>
      <c r="B19" s="582">
        <v>1073.831</v>
      </c>
      <c r="C19" s="582">
        <v>1073.831</v>
      </c>
      <c r="D19" s="582">
        <v>1259.7438</v>
      </c>
      <c r="E19" s="582">
        <v>1452.9</v>
      </c>
      <c r="F19" s="582">
        <v>1393.98416911765</v>
      </c>
      <c r="G19" s="582">
        <v>1349.0501</v>
      </c>
      <c r="H19" s="582">
        <v>1644.69154411765</v>
      </c>
      <c r="I19" s="582">
        <v>2434</v>
      </c>
    </row>
    <row r="20" s="567" customFormat="1" ht="20" customHeight="1" spans="1:9">
      <c r="A20" s="583">
        <v>9.5</v>
      </c>
      <c r="B20" s="582">
        <v>1085.3976</v>
      </c>
      <c r="C20" s="582">
        <v>1085.3976</v>
      </c>
      <c r="D20" s="582">
        <v>1284.46625</v>
      </c>
      <c r="E20" s="582">
        <v>1473.3</v>
      </c>
      <c r="F20" s="582">
        <v>1427.89697058824</v>
      </c>
      <c r="G20" s="582">
        <v>1374.2428</v>
      </c>
      <c r="H20" s="582">
        <v>1676.12158088235</v>
      </c>
      <c r="I20" s="582">
        <v>2472.4</v>
      </c>
    </row>
    <row r="21" s="567" customFormat="1" ht="20" customHeight="1" spans="1:9">
      <c r="A21" s="583">
        <v>10</v>
      </c>
      <c r="B21" s="582">
        <v>1097.88205</v>
      </c>
      <c r="C21" s="582">
        <v>1097.88205</v>
      </c>
      <c r="D21" s="582">
        <v>1309.49465</v>
      </c>
      <c r="E21" s="582">
        <v>1493.7</v>
      </c>
      <c r="F21" s="582">
        <v>1461.80977205882</v>
      </c>
      <c r="G21" s="582">
        <v>1398.8236</v>
      </c>
      <c r="H21" s="582">
        <v>1707.55161764706</v>
      </c>
      <c r="I21" s="582">
        <v>2510.8</v>
      </c>
    </row>
    <row r="22" s="567" customFormat="1" ht="20" customHeight="1" spans="1:9">
      <c r="A22" s="583">
        <v>10.5</v>
      </c>
      <c r="B22" s="582">
        <v>1113.12005</v>
      </c>
      <c r="C22" s="582">
        <v>1113.12005</v>
      </c>
      <c r="D22" s="582">
        <v>1333.6052</v>
      </c>
      <c r="E22" s="582">
        <v>1533.4</v>
      </c>
      <c r="F22" s="582">
        <v>1492.88803676471</v>
      </c>
      <c r="G22" s="582">
        <v>1424.0163</v>
      </c>
      <c r="H22" s="582">
        <v>1752.82775735294</v>
      </c>
      <c r="I22" s="582">
        <v>2600.3</v>
      </c>
    </row>
    <row r="23" s="567" customFormat="1" ht="20" customHeight="1" spans="1:9">
      <c r="A23" s="583">
        <v>11</v>
      </c>
      <c r="B23" s="582">
        <v>1146</v>
      </c>
      <c r="C23" s="582">
        <v>1146</v>
      </c>
      <c r="D23" s="582">
        <v>1346</v>
      </c>
      <c r="E23" s="582">
        <v>1573.1</v>
      </c>
      <c r="F23" s="582">
        <v>1563</v>
      </c>
      <c r="G23" s="582">
        <v>1580</v>
      </c>
      <c r="H23" s="582">
        <v>1798.10389705882</v>
      </c>
      <c r="I23" s="582">
        <v>2739.8</v>
      </c>
    </row>
    <row r="24" s="567" customFormat="1" ht="20" customHeight="1" spans="1:9">
      <c r="A24" s="583">
        <v>11.5</v>
      </c>
      <c r="B24" s="582">
        <v>1169</v>
      </c>
      <c r="C24" s="582">
        <v>1169</v>
      </c>
      <c r="D24" s="582">
        <v>1359</v>
      </c>
      <c r="E24" s="582">
        <v>1612.8</v>
      </c>
      <c r="F24" s="582">
        <v>1593.25</v>
      </c>
      <c r="G24" s="582">
        <v>1614</v>
      </c>
      <c r="H24" s="582">
        <v>1843.38003676471</v>
      </c>
      <c r="I24" s="582">
        <v>2829.3</v>
      </c>
    </row>
    <row r="25" s="567" customFormat="1" ht="20" customHeight="1" spans="1:9">
      <c r="A25" s="583">
        <v>12</v>
      </c>
      <c r="B25" s="582">
        <v>1192</v>
      </c>
      <c r="C25" s="582">
        <v>1192</v>
      </c>
      <c r="D25" s="582">
        <v>1643</v>
      </c>
      <c r="E25" s="582">
        <v>1652.5</v>
      </c>
      <c r="F25" s="582">
        <v>1654.38235294118</v>
      </c>
      <c r="G25" s="582">
        <v>1645</v>
      </c>
      <c r="H25" s="582">
        <v>1888.65617647059</v>
      </c>
      <c r="I25" s="582">
        <v>2918.8</v>
      </c>
    </row>
    <row r="26" s="567" customFormat="1" ht="20" customHeight="1" spans="1:9">
      <c r="A26" s="583">
        <v>12.5</v>
      </c>
      <c r="B26" s="582">
        <v>1215</v>
      </c>
      <c r="C26" s="582">
        <v>1215</v>
      </c>
      <c r="D26" s="582">
        <v>1680</v>
      </c>
      <c r="E26" s="582">
        <v>1692.2</v>
      </c>
      <c r="F26" s="582">
        <v>1696.98529411765</v>
      </c>
      <c r="G26" s="582">
        <v>1678</v>
      </c>
      <c r="H26" s="582">
        <v>1933.93231617647</v>
      </c>
      <c r="I26" s="582">
        <v>3008.3</v>
      </c>
    </row>
    <row r="27" s="567" customFormat="1" ht="20" customHeight="1" spans="1:9">
      <c r="A27" s="583">
        <v>13</v>
      </c>
      <c r="B27" s="582">
        <v>1236</v>
      </c>
      <c r="C27" s="582">
        <v>1236</v>
      </c>
      <c r="D27" s="582">
        <v>1703</v>
      </c>
      <c r="E27" s="582">
        <v>1731.9</v>
      </c>
      <c r="F27" s="582">
        <v>1738.55882352941</v>
      </c>
      <c r="G27" s="582">
        <v>1713</v>
      </c>
      <c r="H27" s="582">
        <v>1979.20845588235</v>
      </c>
      <c r="I27" s="582">
        <v>3097.8</v>
      </c>
    </row>
    <row r="28" s="567" customFormat="1" ht="20" customHeight="1" spans="1:9">
      <c r="A28" s="583">
        <v>13.5</v>
      </c>
      <c r="B28" s="582">
        <v>1257</v>
      </c>
      <c r="C28" s="582">
        <v>1257</v>
      </c>
      <c r="D28" s="582">
        <v>1742</v>
      </c>
      <c r="E28" s="582">
        <v>1771.6</v>
      </c>
      <c r="F28" s="582">
        <v>1778.07352941176</v>
      </c>
      <c r="G28" s="582">
        <v>1748</v>
      </c>
      <c r="H28" s="582">
        <v>2024.48459558824</v>
      </c>
      <c r="I28" s="582">
        <v>3187.3</v>
      </c>
    </row>
    <row r="29" s="567" customFormat="1" ht="20" customHeight="1" spans="1:9">
      <c r="A29" s="583">
        <v>14</v>
      </c>
      <c r="B29" s="582">
        <v>1281</v>
      </c>
      <c r="C29" s="582">
        <v>1281</v>
      </c>
      <c r="D29" s="582">
        <v>1779</v>
      </c>
      <c r="E29" s="582">
        <v>1811.3</v>
      </c>
      <c r="F29" s="582">
        <v>1817.58823529412</v>
      </c>
      <c r="G29" s="582">
        <v>1781</v>
      </c>
      <c r="H29" s="582">
        <v>2069.76073529412</v>
      </c>
      <c r="I29" s="582">
        <v>3276.8</v>
      </c>
    </row>
    <row r="30" s="567" customFormat="1" ht="20" customHeight="1" spans="1:9">
      <c r="A30" s="583">
        <v>14.5</v>
      </c>
      <c r="B30" s="582">
        <v>1302</v>
      </c>
      <c r="C30" s="582">
        <v>1302</v>
      </c>
      <c r="D30" s="582">
        <v>1785</v>
      </c>
      <c r="E30" s="582">
        <v>1851</v>
      </c>
      <c r="F30" s="582">
        <v>1856.07352941176</v>
      </c>
      <c r="G30" s="582">
        <v>1815</v>
      </c>
      <c r="H30" s="582">
        <v>2115.036875</v>
      </c>
      <c r="I30" s="582">
        <v>3366.3</v>
      </c>
    </row>
    <row r="31" s="567" customFormat="1" ht="20" customHeight="1" spans="1:9">
      <c r="A31" s="583">
        <v>15</v>
      </c>
      <c r="B31" s="582">
        <v>1323</v>
      </c>
      <c r="C31" s="582">
        <v>1323</v>
      </c>
      <c r="D31" s="582">
        <v>1838</v>
      </c>
      <c r="E31" s="582">
        <v>1890.7</v>
      </c>
      <c r="F31" s="582">
        <v>1895.58823529412</v>
      </c>
      <c r="G31" s="582">
        <v>1849</v>
      </c>
      <c r="H31" s="582">
        <v>2160.31301470588</v>
      </c>
      <c r="I31" s="582">
        <v>3455.8</v>
      </c>
    </row>
    <row r="32" s="567" customFormat="1" ht="20" customHeight="1" spans="1:9">
      <c r="A32" s="583">
        <v>15.5</v>
      </c>
      <c r="B32" s="582">
        <v>1614.64713625</v>
      </c>
      <c r="C32" s="582">
        <v>1614.64713625</v>
      </c>
      <c r="D32" s="582">
        <v>1870</v>
      </c>
      <c r="E32" s="582">
        <v>1930.4</v>
      </c>
      <c r="F32" s="582">
        <v>1934.07352941176</v>
      </c>
      <c r="G32" s="582">
        <v>1881</v>
      </c>
      <c r="H32" s="582">
        <v>2205.58915441176</v>
      </c>
      <c r="I32" s="582">
        <v>3545.3</v>
      </c>
    </row>
    <row r="33" s="567" customFormat="1" ht="20" customHeight="1" spans="1:9">
      <c r="A33" s="583">
        <v>16</v>
      </c>
      <c r="B33" s="582">
        <v>1642.02952</v>
      </c>
      <c r="C33" s="582">
        <v>1642.02952</v>
      </c>
      <c r="D33" s="582">
        <v>1907</v>
      </c>
      <c r="E33" s="582">
        <v>1970.1</v>
      </c>
      <c r="F33" s="582">
        <v>1972.55882352941</v>
      </c>
      <c r="G33" s="582">
        <v>1915</v>
      </c>
      <c r="H33" s="582">
        <v>2305.81014705882</v>
      </c>
      <c r="I33" s="582">
        <v>3684.8</v>
      </c>
    </row>
    <row r="34" s="567" customFormat="1" ht="20" customHeight="1" spans="1:9">
      <c r="A34" s="583">
        <v>16.5</v>
      </c>
      <c r="B34" s="582">
        <v>1669.41190375</v>
      </c>
      <c r="C34" s="582">
        <v>1669.41190375</v>
      </c>
      <c r="D34" s="582">
        <v>1942</v>
      </c>
      <c r="E34" s="582">
        <v>2009.8</v>
      </c>
      <c r="F34" s="582">
        <v>2014.13235294118</v>
      </c>
      <c r="G34" s="582">
        <v>1966</v>
      </c>
      <c r="H34" s="582">
        <v>2351.08628676471</v>
      </c>
      <c r="I34" s="582">
        <v>3774.3</v>
      </c>
    </row>
    <row r="35" s="567" customFormat="1" ht="20" customHeight="1" spans="1:9">
      <c r="A35" s="583">
        <v>17</v>
      </c>
      <c r="B35" s="582">
        <v>1696.7942875</v>
      </c>
      <c r="C35" s="582">
        <v>1696.7942875</v>
      </c>
      <c r="D35" s="582">
        <v>1974</v>
      </c>
      <c r="E35" s="582">
        <v>2049.5</v>
      </c>
      <c r="F35" s="582">
        <v>2091.58823529412</v>
      </c>
      <c r="G35" s="582">
        <v>2032</v>
      </c>
      <c r="H35" s="582">
        <v>2396.36242647059</v>
      </c>
      <c r="I35" s="582">
        <v>3863.8</v>
      </c>
    </row>
    <row r="36" s="567" customFormat="1" ht="20" customHeight="1" spans="1:9">
      <c r="A36" s="583">
        <v>17.5</v>
      </c>
      <c r="B36" s="582">
        <v>1724.17667125</v>
      </c>
      <c r="C36" s="582">
        <v>1724.17667125</v>
      </c>
      <c r="D36" s="582">
        <v>2008</v>
      </c>
      <c r="E36" s="582">
        <v>2089.2</v>
      </c>
      <c r="F36" s="582">
        <v>2130.07352941176</v>
      </c>
      <c r="G36" s="582">
        <v>2066</v>
      </c>
      <c r="H36" s="582">
        <v>2441.63856617647</v>
      </c>
      <c r="I36" s="582">
        <v>3953.3</v>
      </c>
    </row>
    <row r="37" s="567" customFormat="1" ht="20" customHeight="1" spans="1:9">
      <c r="A37" s="583">
        <v>18</v>
      </c>
      <c r="B37" s="582">
        <v>1751.559055</v>
      </c>
      <c r="C37" s="582">
        <v>1751.559055</v>
      </c>
      <c r="D37" s="582">
        <v>2038</v>
      </c>
      <c r="E37" s="582">
        <v>2128.9</v>
      </c>
      <c r="F37" s="582">
        <v>2219.58823529412</v>
      </c>
      <c r="G37" s="582">
        <v>2151</v>
      </c>
      <c r="H37" s="582">
        <v>2486.91470588235</v>
      </c>
      <c r="I37" s="582">
        <v>4092.8</v>
      </c>
    </row>
    <row r="38" s="567" customFormat="1" ht="20" customHeight="1" spans="1:9">
      <c r="A38" s="583">
        <v>18.5</v>
      </c>
      <c r="B38" s="582">
        <v>1778.94143875</v>
      </c>
      <c r="C38" s="582">
        <v>1778.94143875</v>
      </c>
      <c r="D38" s="582">
        <v>2072</v>
      </c>
      <c r="E38" s="582">
        <v>2168.6</v>
      </c>
      <c r="F38" s="582">
        <v>2260.13235294118</v>
      </c>
      <c r="G38" s="582">
        <v>2185</v>
      </c>
      <c r="H38" s="582">
        <v>2532.19084558824</v>
      </c>
      <c r="I38" s="582">
        <v>4182.3</v>
      </c>
    </row>
    <row r="39" s="567" customFormat="1" ht="20" customHeight="1" spans="1:9">
      <c r="A39" s="583">
        <v>19</v>
      </c>
      <c r="B39" s="582">
        <v>1785.1085725</v>
      </c>
      <c r="C39" s="582">
        <v>1785.1085725</v>
      </c>
      <c r="D39" s="582">
        <v>2105</v>
      </c>
      <c r="E39" s="582">
        <v>2208.3</v>
      </c>
      <c r="F39" s="582">
        <v>2298.61764705882</v>
      </c>
      <c r="G39" s="582">
        <v>2218</v>
      </c>
      <c r="H39" s="582">
        <v>2577.46698529412</v>
      </c>
      <c r="I39" s="582">
        <v>4271.8</v>
      </c>
    </row>
    <row r="40" s="567" customFormat="1" ht="20" customHeight="1" spans="1:9">
      <c r="A40" s="583">
        <v>19.5</v>
      </c>
      <c r="B40" s="582">
        <v>1833.70620625</v>
      </c>
      <c r="C40" s="582">
        <v>1833.70620625</v>
      </c>
      <c r="D40" s="582">
        <v>2138</v>
      </c>
      <c r="E40" s="582">
        <v>2298</v>
      </c>
      <c r="F40" s="582">
        <v>2337.10294117647</v>
      </c>
      <c r="G40" s="582">
        <v>2251</v>
      </c>
      <c r="H40" s="582">
        <v>2622.743125</v>
      </c>
      <c r="I40" s="582">
        <v>4361.3</v>
      </c>
    </row>
    <row r="41" ht="20" customHeight="1" spans="1:9">
      <c r="A41" s="583">
        <v>20</v>
      </c>
      <c r="B41" s="582">
        <v>1861.08859</v>
      </c>
      <c r="C41" s="582">
        <v>1861.08859</v>
      </c>
      <c r="D41" s="582">
        <v>2169</v>
      </c>
      <c r="E41" s="582">
        <v>2337.7</v>
      </c>
      <c r="F41" s="582">
        <v>2376.61764705882</v>
      </c>
      <c r="G41" s="582">
        <v>2285</v>
      </c>
      <c r="H41" s="582">
        <v>2668.01926470588</v>
      </c>
      <c r="I41" s="582">
        <v>4450.8</v>
      </c>
    </row>
    <row r="42" ht="20" customHeight="1" spans="1:9">
      <c r="A42" s="584">
        <v>20.5</v>
      </c>
      <c r="B42" s="582">
        <v>1880.3031025</v>
      </c>
      <c r="C42" s="582">
        <v>1880.3031025</v>
      </c>
      <c r="D42" s="582">
        <v>2191</v>
      </c>
      <c r="E42" s="582">
        <v>2371.7</v>
      </c>
      <c r="F42" s="582">
        <v>2417.16176470588</v>
      </c>
      <c r="G42" s="582">
        <v>2310</v>
      </c>
      <c r="H42" s="582">
        <v>2713.29540441176</v>
      </c>
      <c r="I42" s="582">
        <v>4522.7</v>
      </c>
    </row>
    <row r="43" ht="20" customHeight="1" spans="1:9">
      <c r="A43" s="585" t="s">
        <v>317</v>
      </c>
      <c r="B43" s="582">
        <v>64.47726</v>
      </c>
      <c r="C43" s="582">
        <v>68.49828</v>
      </c>
      <c r="D43" s="582">
        <v>75.19998</v>
      </c>
      <c r="E43" s="582">
        <v>97.98576</v>
      </c>
      <c r="F43" s="582">
        <v>102.00678</v>
      </c>
      <c r="G43" s="582">
        <v>91</v>
      </c>
      <c r="H43" s="582">
        <v>120</v>
      </c>
      <c r="I43" s="582">
        <v>218</v>
      </c>
    </row>
    <row r="44" ht="20" customHeight="1" spans="1:9">
      <c r="A44" s="586" t="s">
        <v>318</v>
      </c>
      <c r="B44" s="582">
        <v>53</v>
      </c>
      <c r="C44" s="582">
        <v>53</v>
      </c>
      <c r="D44" s="582">
        <v>53</v>
      </c>
      <c r="E44" s="582">
        <v>84.76</v>
      </c>
      <c r="F44" s="582">
        <v>95</v>
      </c>
      <c r="G44" s="582">
        <v>73</v>
      </c>
      <c r="H44" s="582">
        <v>93</v>
      </c>
      <c r="I44" s="582">
        <v>136.024</v>
      </c>
    </row>
    <row r="45" ht="20" customHeight="1" spans="1:9">
      <c r="A45" s="586" t="s">
        <v>319</v>
      </c>
      <c r="B45" s="582">
        <v>53</v>
      </c>
      <c r="C45" s="582">
        <v>53</v>
      </c>
      <c r="D45" s="582">
        <v>53</v>
      </c>
      <c r="E45" s="582">
        <v>84.76</v>
      </c>
      <c r="F45" s="582">
        <v>95</v>
      </c>
      <c r="G45" s="582">
        <v>73</v>
      </c>
      <c r="H45" s="582">
        <v>93</v>
      </c>
      <c r="I45" s="582">
        <v>136.024</v>
      </c>
    </row>
    <row r="46" s="569" customFormat="1" ht="18" customHeight="1" spans="1:10">
      <c r="A46" s="567"/>
      <c r="B46" s="567"/>
      <c r="C46" s="567"/>
      <c r="D46" s="567"/>
      <c r="E46" s="567"/>
      <c r="F46" s="567"/>
      <c r="G46" s="567"/>
      <c r="H46" s="567"/>
      <c r="I46" s="567"/>
      <c r="J46" s="567"/>
    </row>
    <row r="47" ht="17" customHeight="1" spans="1:1">
      <c r="A47" s="587" t="s">
        <v>320</v>
      </c>
    </row>
    <row r="48" spans="1:1">
      <c r="A48" s="588" t="s">
        <v>321</v>
      </c>
    </row>
  </sheetData>
  <mergeCells count="4">
    <mergeCell ref="A1:I1"/>
    <mergeCell ref="A2:I2"/>
    <mergeCell ref="A3:I3"/>
    <mergeCell ref="A4:I4"/>
  </mergeCells>
  <hyperlinks>
    <hyperlink ref="J1" location="目录!A1" display="目录"/>
    <hyperlink ref="J2" location="'D3-分区'!A1" display="分区"/>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workbookViewId="0">
      <selection activeCell="C2" sqref="C2"/>
    </sheetView>
  </sheetViews>
  <sheetFormatPr defaultColWidth="8.89166666666667" defaultRowHeight="13.5" outlineLevelCol="2"/>
  <cols>
    <col min="1" max="1" width="32.3333333333333" customWidth="1"/>
    <col min="2" max="2" width="76.75" customWidth="1"/>
  </cols>
  <sheetData>
    <row r="1" ht="31.5" spans="1:3">
      <c r="A1" s="554" t="s">
        <v>322</v>
      </c>
      <c r="B1" s="555"/>
      <c r="C1" s="37" t="s">
        <v>12</v>
      </c>
    </row>
    <row r="2" ht="14.25" spans="1:3">
      <c r="A2" s="556" t="s">
        <v>323</v>
      </c>
      <c r="B2" s="557"/>
      <c r="C2" s="37" t="s">
        <v>60</v>
      </c>
    </row>
    <row r="3" ht="18" customHeight="1" spans="1:2">
      <c r="A3" s="558" t="s">
        <v>324</v>
      </c>
      <c r="B3" s="559" t="s">
        <v>325</v>
      </c>
    </row>
    <row r="4" ht="18" customHeight="1" spans="1:2">
      <c r="A4" s="560" t="s">
        <v>326</v>
      </c>
      <c r="B4" s="561" t="s">
        <v>327</v>
      </c>
    </row>
    <row r="5" ht="18" customHeight="1" spans="1:2">
      <c r="A5" s="560" t="s">
        <v>328</v>
      </c>
      <c r="B5" s="562" t="s">
        <v>329</v>
      </c>
    </row>
    <row r="6" ht="18" customHeight="1" spans="1:2">
      <c r="A6" s="560" t="s">
        <v>330</v>
      </c>
      <c r="B6" s="561" t="s">
        <v>331</v>
      </c>
    </row>
    <row r="7" ht="18" customHeight="1" spans="1:2">
      <c r="A7" s="560" t="s">
        <v>332</v>
      </c>
      <c r="B7" s="561" t="s">
        <v>333</v>
      </c>
    </row>
    <row r="8" ht="18" customHeight="1" spans="1:2">
      <c r="A8" s="560" t="s">
        <v>334</v>
      </c>
      <c r="B8" s="561" t="s">
        <v>335</v>
      </c>
    </row>
    <row r="9" ht="65" customHeight="1" spans="1:2">
      <c r="A9" s="563" t="s">
        <v>336</v>
      </c>
      <c r="B9" s="564" t="s">
        <v>337</v>
      </c>
    </row>
    <row r="10" ht="65" customHeight="1" spans="1:2">
      <c r="A10" s="565" t="s">
        <v>338</v>
      </c>
      <c r="B10" s="566" t="s">
        <v>339</v>
      </c>
    </row>
    <row r="11" ht="147" customHeight="1" spans="1:2">
      <c r="A11" s="565" t="s">
        <v>340</v>
      </c>
      <c r="B11" s="566" t="s">
        <v>341</v>
      </c>
    </row>
  </sheetData>
  <mergeCells count="2">
    <mergeCell ref="A1:B1"/>
    <mergeCell ref="A2:B2"/>
  </mergeCells>
  <hyperlinks>
    <hyperlink ref="C1" location="'D3-HKDHL电池价'!A1" display="D3-HKDHL电池价"/>
    <hyperlink ref="C2" location="目录!A1" display="目录"/>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6"/>
  <sheetViews>
    <sheetView workbookViewId="0">
      <selection activeCell="O1" sqref="O1"/>
    </sheetView>
  </sheetViews>
  <sheetFormatPr defaultColWidth="9" defaultRowHeight="13.5"/>
  <cols>
    <col min="1" max="14" width="10.625" customWidth="1"/>
  </cols>
  <sheetData>
    <row r="1" ht="45" customHeight="1" spans="1:15">
      <c r="A1" s="549" t="s">
        <v>342</v>
      </c>
      <c r="B1" s="550"/>
      <c r="C1" s="550"/>
      <c r="D1" s="550"/>
      <c r="E1" s="550"/>
      <c r="F1" s="550"/>
      <c r="G1" s="550"/>
      <c r="H1" s="550"/>
      <c r="I1" s="550"/>
      <c r="J1" s="550"/>
      <c r="K1" s="550"/>
      <c r="L1" s="550"/>
      <c r="M1" s="550"/>
      <c r="N1" s="550"/>
      <c r="O1" s="37" t="s">
        <v>60</v>
      </c>
    </row>
    <row r="2" ht="18.75" spans="1:15">
      <c r="A2" s="367" t="s">
        <v>343</v>
      </c>
      <c r="B2" s="367"/>
      <c r="C2" s="367"/>
      <c r="D2" s="367"/>
      <c r="E2" s="367"/>
      <c r="F2" s="367"/>
      <c r="G2" s="367"/>
      <c r="H2" s="367"/>
      <c r="I2" s="367"/>
      <c r="J2" s="367"/>
      <c r="K2" s="367"/>
      <c r="L2" s="367"/>
      <c r="M2" s="367"/>
      <c r="N2" s="367"/>
      <c r="O2" s="543" t="s">
        <v>303</v>
      </c>
    </row>
    <row r="3" ht="18.75" spans="1:14">
      <c r="A3" s="367" t="s">
        <v>344</v>
      </c>
      <c r="B3" s="367"/>
      <c r="C3" s="367"/>
      <c r="D3" s="367"/>
      <c r="E3" s="367"/>
      <c r="F3" s="367"/>
      <c r="G3" s="367"/>
      <c r="H3" s="367"/>
      <c r="I3" s="367"/>
      <c r="J3" s="367"/>
      <c r="K3" s="367"/>
      <c r="L3" s="367"/>
      <c r="M3" s="367"/>
      <c r="N3" s="367"/>
    </row>
    <row r="4" ht="17.25" spans="1:14">
      <c r="A4" s="551" t="s">
        <v>345</v>
      </c>
      <c r="B4" s="551" t="s">
        <v>346</v>
      </c>
      <c r="C4" s="551" t="s">
        <v>347</v>
      </c>
      <c r="D4" s="551" t="s">
        <v>348</v>
      </c>
      <c r="E4" s="551" t="s">
        <v>349</v>
      </c>
      <c r="F4" s="551" t="s">
        <v>350</v>
      </c>
      <c r="G4" s="551" t="s">
        <v>351</v>
      </c>
      <c r="H4" s="551" t="s">
        <v>352</v>
      </c>
      <c r="I4" s="551" t="s">
        <v>353</v>
      </c>
      <c r="J4" s="551" t="s">
        <v>354</v>
      </c>
      <c r="K4" s="551" t="s">
        <v>355</v>
      </c>
      <c r="L4" s="551" t="s">
        <v>356</v>
      </c>
      <c r="M4" s="551" t="s">
        <v>357</v>
      </c>
      <c r="N4" s="551" t="s">
        <v>358</v>
      </c>
    </row>
    <row r="5" ht="15.75" spans="1:14">
      <c r="A5" s="552" t="s">
        <v>359</v>
      </c>
      <c r="B5" s="553">
        <v>319.0308</v>
      </c>
      <c r="C5" s="553">
        <v>339.0216</v>
      </c>
      <c r="D5" s="553">
        <v>342.5856</v>
      </c>
      <c r="E5" s="553">
        <v>384.0792</v>
      </c>
      <c r="F5" s="553">
        <v>417.462</v>
      </c>
      <c r="G5" s="553">
        <v>366.5724</v>
      </c>
      <c r="H5" s="553">
        <v>435.6168</v>
      </c>
      <c r="I5" s="553">
        <v>350.3616</v>
      </c>
      <c r="J5" s="553">
        <v>535.6788</v>
      </c>
      <c r="K5" s="553">
        <v>732.552</v>
      </c>
      <c r="L5" s="553">
        <v>436.8048</v>
      </c>
      <c r="M5" s="553">
        <v>474.6264</v>
      </c>
      <c r="N5" s="553">
        <v>325.9428</v>
      </c>
    </row>
    <row r="6" ht="15.75" spans="1:14">
      <c r="A6" s="552" t="s">
        <v>360</v>
      </c>
      <c r="B6" s="553">
        <v>341.8832</v>
      </c>
      <c r="C6" s="553">
        <v>365.33</v>
      </c>
      <c r="D6" s="553">
        <v>369.434</v>
      </c>
      <c r="E6" s="553">
        <v>420.9824</v>
      </c>
      <c r="F6" s="553">
        <v>462.2492</v>
      </c>
      <c r="G6" s="553">
        <v>392.8808</v>
      </c>
      <c r="H6" s="553">
        <v>477.488</v>
      </c>
      <c r="I6" s="553">
        <v>371.81</v>
      </c>
      <c r="J6" s="553">
        <v>590.618</v>
      </c>
      <c r="K6" s="553">
        <v>838.8236</v>
      </c>
      <c r="L6" s="553">
        <v>477.164</v>
      </c>
      <c r="M6" s="553">
        <v>525.7856</v>
      </c>
      <c r="N6" s="553">
        <v>353.2232</v>
      </c>
    </row>
    <row r="7" ht="15.75" spans="1:14">
      <c r="A7" s="552" t="s">
        <v>361</v>
      </c>
      <c r="B7" s="553">
        <v>364.7356</v>
      </c>
      <c r="C7" s="553">
        <v>391.6384</v>
      </c>
      <c r="D7" s="553">
        <v>396.2932</v>
      </c>
      <c r="E7" s="553">
        <v>457.8748</v>
      </c>
      <c r="F7" s="553">
        <v>507.0472</v>
      </c>
      <c r="G7" s="553">
        <v>419.2</v>
      </c>
      <c r="H7" s="553">
        <v>519.3592</v>
      </c>
      <c r="I7" s="553">
        <v>393.2584</v>
      </c>
      <c r="J7" s="553">
        <v>645.568</v>
      </c>
      <c r="K7" s="553">
        <v>945.0952</v>
      </c>
      <c r="L7" s="553">
        <v>517.5232</v>
      </c>
      <c r="M7" s="553">
        <v>576.9556</v>
      </c>
      <c r="N7" s="553">
        <v>380.5144</v>
      </c>
    </row>
    <row r="8" ht="15.75" spans="1:14">
      <c r="A8" s="552" t="s">
        <v>362</v>
      </c>
      <c r="B8" s="553">
        <v>385.968</v>
      </c>
      <c r="C8" s="553">
        <v>417.9576</v>
      </c>
      <c r="D8" s="553">
        <v>423.1416</v>
      </c>
      <c r="E8" s="553">
        <v>494.778</v>
      </c>
      <c r="F8" s="553">
        <v>551.8344</v>
      </c>
      <c r="G8" s="553">
        <v>447.6684</v>
      </c>
      <c r="H8" s="553">
        <v>561.2304</v>
      </c>
      <c r="I8" s="553">
        <v>420.1176</v>
      </c>
      <c r="J8" s="553">
        <v>700.518</v>
      </c>
      <c r="K8" s="553">
        <v>1051.3668</v>
      </c>
      <c r="L8" s="553">
        <v>557.8824</v>
      </c>
      <c r="M8" s="553">
        <v>628.1256</v>
      </c>
      <c r="N8" s="553">
        <v>407.7948</v>
      </c>
    </row>
    <row r="9" ht="15.75" spans="1:14">
      <c r="A9" s="552" t="s">
        <v>363</v>
      </c>
      <c r="B9" s="553">
        <v>414.8792</v>
      </c>
      <c r="C9" s="553">
        <v>454.8608</v>
      </c>
      <c r="D9" s="553">
        <v>460.3688</v>
      </c>
      <c r="E9" s="553">
        <v>537.74</v>
      </c>
      <c r="F9" s="553">
        <v>606.7844</v>
      </c>
      <c r="G9" s="553">
        <v>483.8156</v>
      </c>
      <c r="H9" s="553">
        <v>619.2044</v>
      </c>
      <c r="I9" s="553">
        <v>451.2968</v>
      </c>
      <c r="J9" s="553">
        <v>772.316</v>
      </c>
      <c r="K9" s="553">
        <v>1230.6896</v>
      </c>
      <c r="L9" s="553">
        <v>598.2416</v>
      </c>
      <c r="M9" s="553">
        <v>679.2848</v>
      </c>
      <c r="N9" s="553">
        <v>442.97</v>
      </c>
    </row>
    <row r="10" ht="15.75" spans="1:14">
      <c r="A10" s="552" t="s">
        <v>364</v>
      </c>
      <c r="B10" s="553">
        <v>443.7796</v>
      </c>
      <c r="C10" s="553">
        <v>491.764</v>
      </c>
      <c r="D10" s="553">
        <v>497.596</v>
      </c>
      <c r="E10" s="553">
        <v>580.6912</v>
      </c>
      <c r="F10" s="553">
        <v>661.7236</v>
      </c>
      <c r="G10" s="553">
        <v>519.9628</v>
      </c>
      <c r="H10" s="553">
        <v>677.1784</v>
      </c>
      <c r="I10" s="553">
        <v>482.4652</v>
      </c>
      <c r="J10" s="553">
        <v>844.1248</v>
      </c>
      <c r="K10" s="553">
        <v>1410.0016</v>
      </c>
      <c r="L10" s="553">
        <v>638.6008</v>
      </c>
      <c r="M10" s="553">
        <v>730.4548</v>
      </c>
      <c r="N10" s="553">
        <v>478.1452</v>
      </c>
    </row>
    <row r="11" ht="15.75" spans="1:14">
      <c r="A11" s="552" t="s">
        <v>365</v>
      </c>
      <c r="B11" s="553">
        <v>472.6908</v>
      </c>
      <c r="C11" s="553">
        <v>528.6564</v>
      </c>
      <c r="D11" s="553">
        <v>534.8232</v>
      </c>
      <c r="E11" s="553">
        <v>623.6424</v>
      </c>
      <c r="F11" s="553">
        <v>716.6736</v>
      </c>
      <c r="G11" s="553">
        <v>556.11</v>
      </c>
      <c r="H11" s="553">
        <v>735.1524</v>
      </c>
      <c r="I11" s="553">
        <v>513.6444</v>
      </c>
      <c r="J11" s="553">
        <v>915.9228</v>
      </c>
      <c r="K11" s="553">
        <v>1589.3244</v>
      </c>
      <c r="L11" s="553">
        <v>678.96</v>
      </c>
      <c r="M11" s="553">
        <v>781.614</v>
      </c>
      <c r="N11" s="553">
        <v>513.3204</v>
      </c>
    </row>
    <row r="12" ht="15.75" spans="1:14">
      <c r="A12" s="552" t="s">
        <v>366</v>
      </c>
      <c r="B12" s="553">
        <v>501.5912</v>
      </c>
      <c r="C12" s="553">
        <v>565.5596</v>
      </c>
      <c r="D12" s="553">
        <v>572.0504</v>
      </c>
      <c r="E12" s="553">
        <v>666.5936</v>
      </c>
      <c r="F12" s="553">
        <v>771.6236</v>
      </c>
      <c r="G12" s="553">
        <v>592.2572</v>
      </c>
      <c r="H12" s="553">
        <v>793.1264</v>
      </c>
      <c r="I12" s="553">
        <v>544.8128</v>
      </c>
      <c r="J12" s="553">
        <v>987.7316</v>
      </c>
      <c r="K12" s="553">
        <v>1768.6364</v>
      </c>
      <c r="L12" s="553">
        <v>719.3192</v>
      </c>
      <c r="M12" s="553">
        <v>832.784</v>
      </c>
      <c r="N12" s="553">
        <v>548.4956</v>
      </c>
    </row>
    <row r="13" ht="15.75" spans="1:14">
      <c r="A13" s="552" t="s">
        <v>367</v>
      </c>
      <c r="B13" s="553">
        <v>530.5024</v>
      </c>
      <c r="C13" s="553">
        <v>602.4628</v>
      </c>
      <c r="D13" s="553">
        <v>609.2776</v>
      </c>
      <c r="E13" s="553">
        <v>709.5448</v>
      </c>
      <c r="F13" s="553">
        <v>826.5736</v>
      </c>
      <c r="G13" s="553">
        <v>628.3936</v>
      </c>
      <c r="H13" s="553">
        <v>851.1004</v>
      </c>
      <c r="I13" s="553">
        <v>575.992</v>
      </c>
      <c r="J13" s="553">
        <v>1059.5296</v>
      </c>
      <c r="K13" s="553">
        <v>1947.9484</v>
      </c>
      <c r="L13" s="553">
        <v>759.6892</v>
      </c>
      <c r="M13" s="553">
        <v>883.9432</v>
      </c>
      <c r="N13" s="553">
        <v>583.66</v>
      </c>
    </row>
    <row r="14" ht="15.75" spans="1:14">
      <c r="A14" s="552" t="s">
        <v>368</v>
      </c>
      <c r="B14" s="553">
        <v>558.5388</v>
      </c>
      <c r="C14" s="553">
        <v>626.838</v>
      </c>
      <c r="D14" s="553">
        <v>634.614</v>
      </c>
      <c r="E14" s="553">
        <v>749.04</v>
      </c>
      <c r="F14" s="553">
        <v>874.1688</v>
      </c>
      <c r="G14" s="553">
        <v>692.6424</v>
      </c>
      <c r="H14" s="553">
        <v>897.7236</v>
      </c>
      <c r="I14" s="553">
        <v>651.3648</v>
      </c>
      <c r="J14" s="553">
        <v>1111.3476</v>
      </c>
      <c r="K14" s="553">
        <v>2038.128</v>
      </c>
      <c r="L14" s="553">
        <v>802.2084</v>
      </c>
      <c r="M14" s="553">
        <v>935.1132</v>
      </c>
      <c r="N14" s="553">
        <v>610.0872</v>
      </c>
    </row>
    <row r="15" ht="15.75" spans="1:14">
      <c r="A15" s="552" t="s">
        <v>369</v>
      </c>
      <c r="B15" s="553">
        <v>586.586</v>
      </c>
      <c r="C15" s="553">
        <v>651.2024</v>
      </c>
      <c r="D15" s="553">
        <v>659.9504</v>
      </c>
      <c r="E15" s="553">
        <v>788.5352</v>
      </c>
      <c r="F15" s="553">
        <v>921.764</v>
      </c>
      <c r="G15" s="553">
        <v>756.8804</v>
      </c>
      <c r="H15" s="553">
        <v>944.3468</v>
      </c>
      <c r="I15" s="553">
        <v>726.7268</v>
      </c>
      <c r="J15" s="553">
        <v>1163.1656</v>
      </c>
      <c r="K15" s="553">
        <v>2128.2968</v>
      </c>
      <c r="L15" s="553">
        <v>844.7276</v>
      </c>
      <c r="M15" s="553">
        <v>986.2724</v>
      </c>
      <c r="N15" s="553">
        <v>636.5036</v>
      </c>
    </row>
    <row r="16" ht="15.75" spans="1:14">
      <c r="A16" s="552" t="s">
        <v>370</v>
      </c>
      <c r="B16" s="553">
        <v>614.6224</v>
      </c>
      <c r="C16" s="553">
        <v>675.5668</v>
      </c>
      <c r="D16" s="553">
        <v>685.2976</v>
      </c>
      <c r="E16" s="553">
        <v>828.0304</v>
      </c>
      <c r="F16" s="553">
        <v>969.37</v>
      </c>
      <c r="G16" s="553">
        <v>821.1184</v>
      </c>
      <c r="H16" s="553">
        <v>990.9808</v>
      </c>
      <c r="I16" s="553">
        <v>802.0996</v>
      </c>
      <c r="J16" s="553">
        <v>1214.9728</v>
      </c>
      <c r="K16" s="553">
        <v>2218.4764</v>
      </c>
      <c r="L16" s="553">
        <v>887.2468</v>
      </c>
      <c r="M16" s="553">
        <v>1037.4424</v>
      </c>
      <c r="N16" s="553">
        <v>662.9308</v>
      </c>
    </row>
    <row r="17" ht="15.75" spans="1:14">
      <c r="A17" s="552" t="s">
        <v>371</v>
      </c>
      <c r="B17" s="553">
        <v>642.6696</v>
      </c>
      <c r="C17" s="553">
        <v>699.9312</v>
      </c>
      <c r="D17" s="553">
        <v>710.634</v>
      </c>
      <c r="E17" s="553">
        <v>867.5256</v>
      </c>
      <c r="F17" s="553">
        <v>1016.9652</v>
      </c>
      <c r="G17" s="553">
        <v>885.3564</v>
      </c>
      <c r="H17" s="553">
        <v>1037.604</v>
      </c>
      <c r="I17" s="553">
        <v>877.4724</v>
      </c>
      <c r="J17" s="553">
        <v>1266.7908</v>
      </c>
      <c r="K17" s="553">
        <v>2308.6452</v>
      </c>
      <c r="L17" s="553">
        <v>929.766</v>
      </c>
      <c r="M17" s="553">
        <v>1088.6016</v>
      </c>
      <c r="N17" s="553">
        <v>689.3472</v>
      </c>
    </row>
    <row r="18" ht="15.75" spans="1:14">
      <c r="A18" s="552" t="s">
        <v>372</v>
      </c>
      <c r="B18" s="553">
        <v>670.706</v>
      </c>
      <c r="C18" s="553">
        <v>724.3064</v>
      </c>
      <c r="D18" s="553">
        <v>735.9704</v>
      </c>
      <c r="E18" s="553">
        <v>907.0208</v>
      </c>
      <c r="F18" s="553">
        <v>1064.5712</v>
      </c>
      <c r="G18" s="553">
        <v>949.5944</v>
      </c>
      <c r="H18" s="553">
        <v>1084.2272</v>
      </c>
      <c r="I18" s="553">
        <v>952.8344</v>
      </c>
      <c r="J18" s="553">
        <v>1318.598</v>
      </c>
      <c r="K18" s="553">
        <v>2398.814</v>
      </c>
      <c r="L18" s="553">
        <v>972.2852</v>
      </c>
      <c r="M18" s="553">
        <v>1139.7716</v>
      </c>
      <c r="N18" s="553">
        <v>715.7636</v>
      </c>
    </row>
    <row r="19" ht="15.75" spans="1:14">
      <c r="A19" s="552" t="s">
        <v>373</v>
      </c>
      <c r="B19" s="553">
        <v>698.7532</v>
      </c>
      <c r="C19" s="553">
        <v>748.6708</v>
      </c>
      <c r="D19" s="553">
        <v>761.3176</v>
      </c>
      <c r="E19" s="553">
        <v>946.516</v>
      </c>
      <c r="F19" s="553">
        <v>1112.1664</v>
      </c>
      <c r="G19" s="553">
        <v>1013.8324</v>
      </c>
      <c r="H19" s="553">
        <v>1130.8612</v>
      </c>
      <c r="I19" s="553">
        <v>1028.2072</v>
      </c>
      <c r="J19" s="553">
        <v>1370.416</v>
      </c>
      <c r="K19" s="553">
        <v>2488.9936</v>
      </c>
      <c r="L19" s="553">
        <v>1014.8044</v>
      </c>
      <c r="M19" s="553">
        <v>1190.9416</v>
      </c>
      <c r="N19" s="553">
        <v>742.1908</v>
      </c>
    </row>
    <row r="20" ht="15.75" spans="1:14">
      <c r="A20" s="552" t="s">
        <v>374</v>
      </c>
      <c r="B20" s="553">
        <v>726.7896</v>
      </c>
      <c r="C20" s="553">
        <v>773.0352</v>
      </c>
      <c r="D20" s="553">
        <v>786.654</v>
      </c>
      <c r="E20" s="553">
        <v>986.0112</v>
      </c>
      <c r="F20" s="553">
        <v>1159.7616</v>
      </c>
      <c r="G20" s="553">
        <v>1078.0812</v>
      </c>
      <c r="H20" s="553">
        <v>1177.4844</v>
      </c>
      <c r="I20" s="553">
        <v>1103.58</v>
      </c>
      <c r="J20" s="553">
        <v>1422.2232</v>
      </c>
      <c r="K20" s="553">
        <v>2579.1624</v>
      </c>
      <c r="L20" s="553">
        <v>1057.3344</v>
      </c>
      <c r="M20" s="553">
        <v>1242.1008</v>
      </c>
      <c r="N20" s="553">
        <v>768.6072</v>
      </c>
    </row>
    <row r="21" ht="15.75" spans="1:14">
      <c r="A21" s="552" t="s">
        <v>375</v>
      </c>
      <c r="B21" s="553">
        <v>754.8368</v>
      </c>
      <c r="C21" s="553">
        <v>797.4104</v>
      </c>
      <c r="D21" s="553">
        <v>811.9904</v>
      </c>
      <c r="E21" s="553">
        <v>1025.5064</v>
      </c>
      <c r="F21" s="553">
        <v>1207.3676</v>
      </c>
      <c r="G21" s="553">
        <v>1142.3192</v>
      </c>
      <c r="H21" s="553">
        <v>1224.1076</v>
      </c>
      <c r="I21" s="553">
        <v>1178.942</v>
      </c>
      <c r="J21" s="553">
        <v>1474.0412</v>
      </c>
      <c r="K21" s="553">
        <v>2669.3312</v>
      </c>
      <c r="L21" s="553">
        <v>1099.8536</v>
      </c>
      <c r="M21" s="553">
        <v>1293.2708</v>
      </c>
      <c r="N21" s="553">
        <v>795.0344</v>
      </c>
    </row>
    <row r="22" ht="15.75" spans="1:14">
      <c r="A22" s="552" t="s">
        <v>376</v>
      </c>
      <c r="B22" s="553">
        <v>782.8732</v>
      </c>
      <c r="C22" s="553">
        <v>821.7748</v>
      </c>
      <c r="D22" s="553">
        <v>837.3376</v>
      </c>
      <c r="E22" s="553">
        <v>1065.0016</v>
      </c>
      <c r="F22" s="553">
        <v>1254.9628</v>
      </c>
      <c r="G22" s="553">
        <v>1206.5572</v>
      </c>
      <c r="H22" s="553">
        <v>1270.7416</v>
      </c>
      <c r="I22" s="553">
        <v>1254.3148</v>
      </c>
      <c r="J22" s="553">
        <v>1525.8592</v>
      </c>
      <c r="K22" s="553">
        <v>2759.5108</v>
      </c>
      <c r="L22" s="553">
        <v>1142.3728</v>
      </c>
      <c r="M22" s="553">
        <v>1344.43</v>
      </c>
      <c r="N22" s="553">
        <v>821.4508</v>
      </c>
    </row>
    <row r="23" ht="15.75" spans="1:14">
      <c r="A23" s="552" t="s">
        <v>377</v>
      </c>
      <c r="B23" s="553">
        <v>810.9204</v>
      </c>
      <c r="C23" s="553">
        <v>846.1392</v>
      </c>
      <c r="D23" s="553">
        <v>862.674</v>
      </c>
      <c r="E23" s="553">
        <v>1104.4968</v>
      </c>
      <c r="F23" s="553">
        <v>1302.558</v>
      </c>
      <c r="G23" s="553">
        <v>1270.7952</v>
      </c>
      <c r="H23" s="553">
        <v>1317.3648</v>
      </c>
      <c r="I23" s="553">
        <v>1329.6876</v>
      </c>
      <c r="J23" s="553">
        <v>1577.6664</v>
      </c>
      <c r="K23" s="553">
        <v>2849.6796</v>
      </c>
      <c r="L23" s="553">
        <v>1184.892</v>
      </c>
      <c r="M23" s="553">
        <v>1395.6</v>
      </c>
      <c r="N23" s="553">
        <v>847.8672</v>
      </c>
    </row>
    <row r="24" ht="15.75" spans="1:14">
      <c r="A24" s="552" t="s">
        <v>378</v>
      </c>
      <c r="B24" s="553">
        <v>858.7528</v>
      </c>
      <c r="C24" s="553">
        <v>897.6544</v>
      </c>
      <c r="D24" s="553">
        <v>914.1784</v>
      </c>
      <c r="E24" s="553">
        <v>1164.004</v>
      </c>
      <c r="F24" s="553">
        <v>1370.716</v>
      </c>
      <c r="G24" s="553">
        <v>1338.5104</v>
      </c>
      <c r="H24" s="553">
        <v>1394.0548</v>
      </c>
      <c r="I24" s="553">
        <v>1393.5148</v>
      </c>
      <c r="J24" s="553">
        <v>1647.2176</v>
      </c>
      <c r="K24" s="553">
        <v>2956.8364</v>
      </c>
      <c r="L24" s="553">
        <v>1280.806</v>
      </c>
      <c r="M24" s="553">
        <v>1569.5332</v>
      </c>
      <c r="N24" s="553">
        <v>899.2744</v>
      </c>
    </row>
    <row r="25" ht="15.75" spans="1:14">
      <c r="A25" s="552" t="s">
        <v>379</v>
      </c>
      <c r="B25" s="553">
        <v>884.9852</v>
      </c>
      <c r="C25" s="553">
        <v>927.5588</v>
      </c>
      <c r="D25" s="553">
        <v>944.0936</v>
      </c>
      <c r="E25" s="553">
        <v>1201.9112</v>
      </c>
      <c r="F25" s="553">
        <v>1417.2632</v>
      </c>
      <c r="G25" s="553">
        <v>1384.6256</v>
      </c>
      <c r="H25" s="553">
        <v>1449.134</v>
      </c>
      <c r="I25" s="553">
        <v>1435.742</v>
      </c>
      <c r="J25" s="553">
        <v>1695.1796</v>
      </c>
      <c r="K25" s="553">
        <v>3042.3932</v>
      </c>
      <c r="L25" s="553">
        <v>1355.1308</v>
      </c>
      <c r="M25" s="553">
        <v>1721.8664</v>
      </c>
      <c r="N25" s="553">
        <v>929.0708</v>
      </c>
    </row>
    <row r="26" ht="15.75" spans="1:14">
      <c r="A26" s="552" t="s">
        <v>380</v>
      </c>
      <c r="B26" s="553">
        <v>911.2176</v>
      </c>
      <c r="C26" s="553">
        <v>957.4632</v>
      </c>
      <c r="D26" s="553">
        <v>973.998</v>
      </c>
      <c r="E26" s="553">
        <v>1239.8076</v>
      </c>
      <c r="F26" s="553">
        <v>1463.8104</v>
      </c>
      <c r="G26" s="553">
        <v>1430.7408</v>
      </c>
      <c r="H26" s="553">
        <v>1504.224</v>
      </c>
      <c r="I26" s="553">
        <v>1477.9584</v>
      </c>
      <c r="J26" s="553">
        <v>1743.1308</v>
      </c>
      <c r="K26" s="553">
        <v>3127.95</v>
      </c>
      <c r="L26" s="553">
        <v>1429.4448</v>
      </c>
      <c r="M26" s="553">
        <v>1874.1996</v>
      </c>
      <c r="N26" s="553">
        <v>958.8672</v>
      </c>
    </row>
    <row r="27" ht="15.75" spans="1:14">
      <c r="A27" s="552" t="s">
        <v>381</v>
      </c>
      <c r="B27" s="553">
        <v>937.45</v>
      </c>
      <c r="C27" s="553">
        <v>987.3784</v>
      </c>
      <c r="D27" s="553">
        <v>1003.9024</v>
      </c>
      <c r="E27" s="553">
        <v>1277.7148</v>
      </c>
      <c r="F27" s="553">
        <v>1510.3576</v>
      </c>
      <c r="G27" s="553">
        <v>1476.856</v>
      </c>
      <c r="H27" s="553">
        <v>1559.3032</v>
      </c>
      <c r="I27" s="553">
        <v>1520.1856</v>
      </c>
      <c r="J27" s="553">
        <v>1791.082</v>
      </c>
      <c r="K27" s="553">
        <v>3213.5068</v>
      </c>
      <c r="L27" s="553">
        <v>1503.7696</v>
      </c>
      <c r="M27" s="553">
        <v>2026.5328</v>
      </c>
      <c r="N27" s="553">
        <v>988.6744</v>
      </c>
    </row>
    <row r="28" ht="15.75" spans="1:14">
      <c r="A28" s="552" t="s">
        <v>382</v>
      </c>
      <c r="B28" s="553">
        <v>963.6932</v>
      </c>
      <c r="C28" s="553">
        <v>1017.2828</v>
      </c>
      <c r="D28" s="553">
        <v>1033.8176</v>
      </c>
      <c r="E28" s="553">
        <v>1315.622</v>
      </c>
      <c r="F28" s="553">
        <v>1556.9048</v>
      </c>
      <c r="G28" s="553">
        <v>1522.9712</v>
      </c>
      <c r="H28" s="553">
        <v>1614.3932</v>
      </c>
      <c r="I28" s="553">
        <v>1562.4128</v>
      </c>
      <c r="J28" s="553">
        <v>1839.0332</v>
      </c>
      <c r="K28" s="553">
        <v>3299.0636</v>
      </c>
      <c r="L28" s="553">
        <v>1578.0836</v>
      </c>
      <c r="M28" s="553">
        <v>2178.866</v>
      </c>
      <c r="N28" s="553">
        <v>1018.4708</v>
      </c>
    </row>
    <row r="29" ht="15.75" spans="1:14">
      <c r="A29" s="552" t="s">
        <v>383</v>
      </c>
      <c r="B29" s="553">
        <v>989.9256</v>
      </c>
      <c r="C29" s="553">
        <v>1047.1872</v>
      </c>
      <c r="D29" s="553">
        <v>1063.722</v>
      </c>
      <c r="E29" s="553">
        <v>1353.5292</v>
      </c>
      <c r="F29" s="553">
        <v>1603.452</v>
      </c>
      <c r="G29" s="553">
        <v>1569.0864</v>
      </c>
      <c r="H29" s="553">
        <v>1669.4724</v>
      </c>
      <c r="I29" s="553">
        <v>1604.64</v>
      </c>
      <c r="J29" s="553">
        <v>1886.9844</v>
      </c>
      <c r="K29" s="553">
        <v>3384.6096</v>
      </c>
      <c r="L29" s="553">
        <v>1652.3976</v>
      </c>
      <c r="M29" s="553">
        <v>2331.1992</v>
      </c>
      <c r="N29" s="553">
        <v>1048.2672</v>
      </c>
    </row>
    <row r="30" ht="15.75" spans="1:14">
      <c r="A30" s="552" t="s">
        <v>384</v>
      </c>
      <c r="B30" s="553">
        <v>1016.158</v>
      </c>
      <c r="C30" s="553">
        <v>1077.1024</v>
      </c>
      <c r="D30" s="553">
        <v>1093.6264</v>
      </c>
      <c r="E30" s="553">
        <v>1391.4256</v>
      </c>
      <c r="F30" s="553">
        <v>1649.9992</v>
      </c>
      <c r="G30" s="553">
        <v>1615.2124</v>
      </c>
      <c r="H30" s="553">
        <v>1724.5624</v>
      </c>
      <c r="I30" s="553">
        <v>1646.8672</v>
      </c>
      <c r="J30" s="553">
        <v>1934.9356</v>
      </c>
      <c r="K30" s="553">
        <v>3470.1664</v>
      </c>
      <c r="L30" s="553">
        <v>1726.7224</v>
      </c>
      <c r="M30" s="553">
        <v>2483.5324</v>
      </c>
      <c r="N30" s="553">
        <v>1078.0744</v>
      </c>
    </row>
    <row r="31" ht="15.75" spans="1:14">
      <c r="A31" s="552" t="s">
        <v>385</v>
      </c>
      <c r="B31" s="553">
        <v>1042.3904</v>
      </c>
      <c r="C31" s="553">
        <v>1107.0068</v>
      </c>
      <c r="D31" s="553">
        <v>1123.5416</v>
      </c>
      <c r="E31" s="553">
        <v>1429.3328</v>
      </c>
      <c r="F31" s="553">
        <v>1696.5464</v>
      </c>
      <c r="G31" s="553">
        <v>1661.3276</v>
      </c>
      <c r="H31" s="553">
        <v>1779.6416</v>
      </c>
      <c r="I31" s="553">
        <v>1689.0944</v>
      </c>
      <c r="J31" s="553">
        <v>1982.8976</v>
      </c>
      <c r="K31" s="553">
        <v>3555.7232</v>
      </c>
      <c r="L31" s="553">
        <v>1801.0364</v>
      </c>
      <c r="M31" s="553">
        <v>2635.8656</v>
      </c>
      <c r="N31" s="553">
        <v>1107.8708</v>
      </c>
    </row>
    <row r="32" ht="15.75" spans="1:14">
      <c r="A32" s="552" t="s">
        <v>386</v>
      </c>
      <c r="B32" s="553">
        <v>1068.6228</v>
      </c>
      <c r="C32" s="553">
        <v>1136.9112</v>
      </c>
      <c r="D32" s="553">
        <v>1153.446</v>
      </c>
      <c r="E32" s="553">
        <v>1467.24</v>
      </c>
      <c r="F32" s="553">
        <v>1743.0936</v>
      </c>
      <c r="G32" s="553">
        <v>1707.4428</v>
      </c>
      <c r="H32" s="553">
        <v>1834.7316</v>
      </c>
      <c r="I32" s="553">
        <v>1731.3216</v>
      </c>
      <c r="J32" s="553">
        <v>2030.8488</v>
      </c>
      <c r="K32" s="553">
        <v>3641.28</v>
      </c>
      <c r="L32" s="553">
        <v>1875.3612</v>
      </c>
      <c r="M32" s="553">
        <v>2788.1988</v>
      </c>
      <c r="N32" s="553">
        <v>1137.6672</v>
      </c>
    </row>
    <row r="33" ht="15.75" spans="1:14">
      <c r="A33" s="552" t="s">
        <v>387</v>
      </c>
      <c r="B33" s="553">
        <v>1094.8552</v>
      </c>
      <c r="C33" s="553">
        <v>1166.8264</v>
      </c>
      <c r="D33" s="553">
        <v>1183.3504</v>
      </c>
      <c r="E33" s="553">
        <v>1505.1364</v>
      </c>
      <c r="F33" s="553">
        <v>1789.6408</v>
      </c>
      <c r="G33" s="553">
        <v>1753.558</v>
      </c>
      <c r="H33" s="553">
        <v>1889.8108</v>
      </c>
      <c r="I33" s="553">
        <v>1773.5488</v>
      </c>
      <c r="J33" s="553">
        <v>2078.8</v>
      </c>
      <c r="K33" s="553">
        <v>3726.8368</v>
      </c>
      <c r="L33" s="553">
        <v>1949.6752</v>
      </c>
      <c r="M33" s="553">
        <v>2940.532</v>
      </c>
      <c r="N33" s="553">
        <v>1167.4744</v>
      </c>
    </row>
    <row r="34" ht="15.75" spans="1:14">
      <c r="A34" s="552" t="s">
        <v>388</v>
      </c>
      <c r="B34" s="553">
        <v>1121.0984</v>
      </c>
      <c r="C34" s="553">
        <v>1196.7308</v>
      </c>
      <c r="D34" s="553">
        <v>1213.2656</v>
      </c>
      <c r="E34" s="553">
        <v>1543.0436</v>
      </c>
      <c r="F34" s="553">
        <v>1836.1988</v>
      </c>
      <c r="G34" s="553">
        <v>1799.6732</v>
      </c>
      <c r="H34" s="553">
        <v>1944.9008</v>
      </c>
      <c r="I34" s="553">
        <v>1815.776</v>
      </c>
      <c r="J34" s="553">
        <v>2126.7512</v>
      </c>
      <c r="K34" s="553">
        <v>3812.3936</v>
      </c>
      <c r="L34" s="553">
        <v>2023.9892</v>
      </c>
      <c r="M34" s="553">
        <v>3092.8652</v>
      </c>
      <c r="N34" s="553">
        <v>1197.2708</v>
      </c>
    </row>
    <row r="35" ht="15.75" spans="1:14">
      <c r="A35" s="552" t="s">
        <v>389</v>
      </c>
      <c r="B35" s="553">
        <v>1147.3308</v>
      </c>
      <c r="C35" s="553">
        <v>1226.6352</v>
      </c>
      <c r="D35" s="553">
        <v>1243.17</v>
      </c>
      <c r="E35" s="553">
        <v>1580.9508</v>
      </c>
      <c r="F35" s="553">
        <v>1882.746</v>
      </c>
      <c r="G35" s="553">
        <v>1845.7884</v>
      </c>
      <c r="H35" s="553">
        <v>1999.98</v>
      </c>
      <c r="I35" s="553">
        <v>1858.0032</v>
      </c>
      <c r="J35" s="553">
        <v>2174.7024</v>
      </c>
      <c r="K35" s="553">
        <v>3897.9504</v>
      </c>
      <c r="L35" s="553">
        <v>2098.314</v>
      </c>
      <c r="M35" s="553">
        <v>3245.1984</v>
      </c>
      <c r="N35" s="553">
        <v>1227.0672</v>
      </c>
    </row>
    <row r="36" ht="15.75" spans="1:14">
      <c r="A36" s="552" t="s">
        <v>390</v>
      </c>
      <c r="B36" s="553">
        <v>1173.5632</v>
      </c>
      <c r="C36" s="553">
        <v>1256.5504</v>
      </c>
      <c r="D36" s="553">
        <v>1273.0744</v>
      </c>
      <c r="E36" s="553">
        <v>1618.8472</v>
      </c>
      <c r="F36" s="553">
        <v>1929.2932</v>
      </c>
      <c r="G36" s="553">
        <v>1891.9036</v>
      </c>
      <c r="H36" s="553">
        <v>2055.07</v>
      </c>
      <c r="I36" s="553">
        <v>1900.2196</v>
      </c>
      <c r="J36" s="553">
        <v>2222.6536</v>
      </c>
      <c r="K36" s="553">
        <v>3983.5072</v>
      </c>
      <c r="L36" s="553">
        <v>2172.628</v>
      </c>
      <c r="M36" s="553">
        <v>3397.5316</v>
      </c>
      <c r="N36" s="553">
        <v>1256.8744</v>
      </c>
    </row>
    <row r="37" ht="15.75" spans="1:14">
      <c r="A37" s="552" t="s">
        <v>391</v>
      </c>
      <c r="B37" s="553">
        <v>1199.7956</v>
      </c>
      <c r="C37" s="553">
        <v>1286.4548</v>
      </c>
      <c r="D37" s="553">
        <v>1302.9896</v>
      </c>
      <c r="E37" s="553">
        <v>1656.7544</v>
      </c>
      <c r="F37" s="553">
        <v>1975.8404</v>
      </c>
      <c r="G37" s="553">
        <v>1938.0188</v>
      </c>
      <c r="H37" s="553">
        <v>2110.1492</v>
      </c>
      <c r="I37" s="553">
        <v>1942.4468</v>
      </c>
      <c r="J37" s="553">
        <v>2270.6156</v>
      </c>
      <c r="K37" s="553">
        <v>4069.064</v>
      </c>
      <c r="L37" s="553">
        <v>2246.942</v>
      </c>
      <c r="M37" s="553">
        <v>3549.8648</v>
      </c>
      <c r="N37" s="553">
        <v>1286.6708</v>
      </c>
    </row>
    <row r="38" ht="15.75" spans="1:14">
      <c r="A38" s="552" t="s">
        <v>392</v>
      </c>
      <c r="B38" s="553">
        <v>1226.028</v>
      </c>
      <c r="C38" s="553">
        <v>1316.3592</v>
      </c>
      <c r="D38" s="553">
        <v>1332.894</v>
      </c>
      <c r="E38" s="553">
        <v>1694.6616</v>
      </c>
      <c r="F38" s="553">
        <v>2022.3876</v>
      </c>
      <c r="G38" s="553">
        <v>1984.134</v>
      </c>
      <c r="H38" s="553">
        <v>2165.2392</v>
      </c>
      <c r="I38" s="553">
        <v>1984.674</v>
      </c>
      <c r="J38" s="553">
        <v>2318.5668</v>
      </c>
      <c r="K38" s="553">
        <v>4154.6208</v>
      </c>
      <c r="L38" s="553">
        <v>2321.2668</v>
      </c>
      <c r="M38" s="553">
        <v>3702.198</v>
      </c>
      <c r="N38" s="553">
        <v>1316.4672</v>
      </c>
    </row>
    <row r="39" ht="15.75" spans="1:14">
      <c r="A39" s="552" t="s">
        <v>393</v>
      </c>
      <c r="B39" s="553">
        <v>1252.2604</v>
      </c>
      <c r="C39" s="553">
        <v>1346.2744</v>
      </c>
      <c r="D39" s="553">
        <v>1362.7984</v>
      </c>
      <c r="E39" s="553">
        <v>1732.5688</v>
      </c>
      <c r="F39" s="553">
        <v>2068.9348</v>
      </c>
      <c r="G39" s="553">
        <v>2030.2492</v>
      </c>
      <c r="H39" s="553">
        <v>2220.3184</v>
      </c>
      <c r="I39" s="553">
        <v>2026.9012</v>
      </c>
      <c r="J39" s="553">
        <v>2366.518</v>
      </c>
      <c r="K39" s="553">
        <v>4240.1776</v>
      </c>
      <c r="L39" s="553">
        <v>2395.5808</v>
      </c>
      <c r="M39" s="553">
        <v>3854.5312</v>
      </c>
      <c r="N39" s="553">
        <v>1346.2744</v>
      </c>
    </row>
    <row r="40" ht="15.75" spans="1:14">
      <c r="A40" s="552" t="s">
        <v>394</v>
      </c>
      <c r="B40" s="553">
        <v>1278.5036</v>
      </c>
      <c r="C40" s="553">
        <v>1376.1788</v>
      </c>
      <c r="D40" s="553">
        <v>1392.7136</v>
      </c>
      <c r="E40" s="553">
        <v>1770.4652</v>
      </c>
      <c r="F40" s="553">
        <v>2115.482</v>
      </c>
      <c r="G40" s="553">
        <v>2076.3644</v>
      </c>
      <c r="H40" s="553">
        <v>2275.4084</v>
      </c>
      <c r="I40" s="553">
        <v>2069.1284</v>
      </c>
      <c r="J40" s="553">
        <v>2414.4692</v>
      </c>
      <c r="K40" s="553">
        <v>4325.7344</v>
      </c>
      <c r="L40" s="553">
        <v>2469.9056</v>
      </c>
      <c r="M40" s="553">
        <v>4006.8644</v>
      </c>
      <c r="N40" s="553">
        <v>1376.0708</v>
      </c>
    </row>
    <row r="41" ht="15.75" spans="1:14">
      <c r="A41" s="552" t="s">
        <v>395</v>
      </c>
      <c r="B41" s="553">
        <v>1304.736</v>
      </c>
      <c r="C41" s="553">
        <v>1406.0832</v>
      </c>
      <c r="D41" s="553">
        <v>1422.618</v>
      </c>
      <c r="E41" s="553">
        <v>1808.3724</v>
      </c>
      <c r="F41" s="553">
        <v>2162.0292</v>
      </c>
      <c r="G41" s="553">
        <v>2122.4904</v>
      </c>
      <c r="H41" s="553">
        <v>2330.4876</v>
      </c>
      <c r="I41" s="553">
        <v>2111.3556</v>
      </c>
      <c r="J41" s="553">
        <v>2462.4204</v>
      </c>
      <c r="K41" s="553">
        <v>4411.2804</v>
      </c>
      <c r="L41" s="553">
        <v>2544.2196</v>
      </c>
      <c r="M41" s="553">
        <v>4159.1976</v>
      </c>
      <c r="N41" s="553">
        <v>1405.8672</v>
      </c>
    </row>
    <row r="42" ht="15.75" spans="1:14">
      <c r="A42" s="552" t="s">
        <v>396</v>
      </c>
      <c r="B42" s="553">
        <v>1330.9684</v>
      </c>
      <c r="C42" s="553">
        <v>1435.9984</v>
      </c>
      <c r="D42" s="553">
        <v>1452.5224</v>
      </c>
      <c r="E42" s="553">
        <v>1846.2796</v>
      </c>
      <c r="F42" s="553">
        <v>2208.5764</v>
      </c>
      <c r="G42" s="553">
        <v>2168.6056</v>
      </c>
      <c r="H42" s="553">
        <v>2385.5776</v>
      </c>
      <c r="I42" s="553">
        <v>2153.5828</v>
      </c>
      <c r="J42" s="553">
        <v>2510.3716</v>
      </c>
      <c r="K42" s="553">
        <v>4496.8372</v>
      </c>
      <c r="L42" s="553">
        <v>2618.5336</v>
      </c>
      <c r="M42" s="553">
        <v>4311.5308</v>
      </c>
      <c r="N42" s="553">
        <v>1435.6744</v>
      </c>
    </row>
    <row r="43" ht="15.75" spans="1:14">
      <c r="A43" s="552" t="s">
        <v>397</v>
      </c>
      <c r="B43" s="553">
        <v>1357.2008</v>
      </c>
      <c r="C43" s="553">
        <v>1465.9028</v>
      </c>
      <c r="D43" s="553">
        <v>1482.4376</v>
      </c>
      <c r="E43" s="553">
        <v>1884.176</v>
      </c>
      <c r="F43" s="553">
        <v>2255.1344</v>
      </c>
      <c r="G43" s="553">
        <v>2214.7208</v>
      </c>
      <c r="H43" s="553">
        <v>2440.6568</v>
      </c>
      <c r="I43" s="553">
        <v>2195.81</v>
      </c>
      <c r="J43" s="553">
        <v>2558.3336</v>
      </c>
      <c r="K43" s="553">
        <v>4582.394</v>
      </c>
      <c r="L43" s="553">
        <v>2692.8584</v>
      </c>
      <c r="M43" s="553">
        <v>4463.864</v>
      </c>
      <c r="N43" s="553">
        <v>1465.4708</v>
      </c>
    </row>
    <row r="44" ht="15.75" spans="1:14">
      <c r="A44" s="552" t="s">
        <v>398</v>
      </c>
      <c r="B44" s="553">
        <v>1405.6812</v>
      </c>
      <c r="C44" s="553">
        <v>1519.3512</v>
      </c>
      <c r="D44" s="553">
        <v>1535.022</v>
      </c>
      <c r="E44" s="553">
        <v>1949.8392</v>
      </c>
      <c r="F44" s="553">
        <v>2329.6536</v>
      </c>
      <c r="G44" s="553">
        <v>2288.376</v>
      </c>
      <c r="H44" s="553">
        <v>2520.9108</v>
      </c>
      <c r="I44" s="553">
        <v>2267.3052</v>
      </c>
      <c r="J44" s="553">
        <v>2639.8728</v>
      </c>
      <c r="K44" s="553">
        <v>4720.3524</v>
      </c>
      <c r="L44" s="553">
        <v>2765.7576</v>
      </c>
      <c r="M44" s="553">
        <v>4601.1636</v>
      </c>
      <c r="N44" s="553">
        <v>1517.9472</v>
      </c>
    </row>
    <row r="45" ht="15.75" spans="1:14">
      <c r="A45" s="552" t="s">
        <v>399</v>
      </c>
      <c r="B45" s="553">
        <v>1432.5616</v>
      </c>
      <c r="C45" s="553">
        <v>1551.2104</v>
      </c>
      <c r="D45" s="553">
        <v>1566.0172</v>
      </c>
      <c r="E45" s="553">
        <v>1993.9024</v>
      </c>
      <c r="F45" s="553">
        <v>2382.5728</v>
      </c>
      <c r="G45" s="553">
        <v>2340.4312</v>
      </c>
      <c r="H45" s="553">
        <v>2579.554</v>
      </c>
      <c r="I45" s="553">
        <v>2317.2004</v>
      </c>
      <c r="J45" s="553">
        <v>2699.8228</v>
      </c>
      <c r="K45" s="553">
        <v>4836.7</v>
      </c>
      <c r="L45" s="553">
        <v>2817.0568</v>
      </c>
      <c r="M45" s="553">
        <v>4716.8632</v>
      </c>
      <c r="N45" s="553">
        <v>1548.8344</v>
      </c>
    </row>
    <row r="46" ht="15.75" spans="1:14">
      <c r="A46" s="552" t="s">
        <v>400</v>
      </c>
      <c r="B46" s="553">
        <v>1459.4528</v>
      </c>
      <c r="C46" s="553">
        <v>1583.0588</v>
      </c>
      <c r="D46" s="553">
        <v>1597.0016</v>
      </c>
      <c r="E46" s="553">
        <v>2037.9656</v>
      </c>
      <c r="F46" s="553">
        <v>2435.5028</v>
      </c>
      <c r="G46" s="553">
        <v>2392.4972</v>
      </c>
      <c r="H46" s="553">
        <v>2638.208</v>
      </c>
      <c r="I46" s="553">
        <v>2367.1064</v>
      </c>
      <c r="J46" s="553">
        <v>2759.7728</v>
      </c>
      <c r="K46" s="553">
        <v>4953.0476</v>
      </c>
      <c r="L46" s="553">
        <v>2868.3668</v>
      </c>
      <c r="M46" s="553">
        <v>4832.5736</v>
      </c>
      <c r="N46" s="553">
        <v>1579.7108</v>
      </c>
    </row>
    <row r="47" ht="15.75" spans="1:14">
      <c r="A47" s="552" t="s">
        <v>401</v>
      </c>
      <c r="B47" s="553">
        <v>1486.3332</v>
      </c>
      <c r="C47" s="553">
        <v>1614.918</v>
      </c>
      <c r="D47" s="553">
        <v>1627.986</v>
      </c>
      <c r="E47" s="553">
        <v>2082.0288</v>
      </c>
      <c r="F47" s="553">
        <v>2488.422</v>
      </c>
      <c r="G47" s="553">
        <v>2444.5524</v>
      </c>
      <c r="H47" s="553">
        <v>2696.862</v>
      </c>
      <c r="I47" s="553">
        <v>2417.0016</v>
      </c>
      <c r="J47" s="553">
        <v>2819.712</v>
      </c>
      <c r="K47" s="553">
        <v>5069.406</v>
      </c>
      <c r="L47" s="553">
        <v>2919.666</v>
      </c>
      <c r="M47" s="553">
        <v>4948.2732</v>
      </c>
      <c r="N47" s="553">
        <v>1610.598</v>
      </c>
    </row>
    <row r="48" ht="15.75" spans="1:14">
      <c r="A48" s="552" t="s">
        <v>402</v>
      </c>
      <c r="B48" s="553">
        <v>1513.2136</v>
      </c>
      <c r="C48" s="553">
        <v>1646.7664</v>
      </c>
      <c r="D48" s="553">
        <v>1658.9812</v>
      </c>
      <c r="E48" s="553">
        <v>2126.092</v>
      </c>
      <c r="F48" s="553">
        <v>2541.352</v>
      </c>
      <c r="G48" s="553">
        <v>2496.6076</v>
      </c>
      <c r="H48" s="553">
        <v>2755.5052</v>
      </c>
      <c r="I48" s="553">
        <v>2466.8968</v>
      </c>
      <c r="J48" s="553">
        <v>2879.662</v>
      </c>
      <c r="K48" s="553">
        <v>5185.7536</v>
      </c>
      <c r="L48" s="553">
        <v>2970.9652</v>
      </c>
      <c r="M48" s="553">
        <v>5063.9728</v>
      </c>
      <c r="N48" s="553">
        <v>1641.4744</v>
      </c>
    </row>
    <row r="49" ht="15.75" spans="1:14">
      <c r="A49" s="552" t="s">
        <v>403</v>
      </c>
      <c r="B49" s="553">
        <v>1540.094</v>
      </c>
      <c r="C49" s="553">
        <v>1678.6256</v>
      </c>
      <c r="D49" s="553">
        <v>1689.9656</v>
      </c>
      <c r="E49" s="553">
        <v>2170.1552</v>
      </c>
      <c r="F49" s="553">
        <v>2594.2712</v>
      </c>
      <c r="G49" s="553">
        <v>2548.6736</v>
      </c>
      <c r="H49" s="553">
        <v>2814.1592</v>
      </c>
      <c r="I49" s="553">
        <v>2516.792</v>
      </c>
      <c r="J49" s="553">
        <v>2939.612</v>
      </c>
      <c r="K49" s="553">
        <v>5302.1012</v>
      </c>
      <c r="L49" s="553">
        <v>3022.2752</v>
      </c>
      <c r="M49" s="553">
        <v>5179.6832</v>
      </c>
      <c r="N49" s="553">
        <v>1672.3508</v>
      </c>
    </row>
    <row r="50" ht="15.75" spans="1:14">
      <c r="A50" s="552" t="s">
        <v>404</v>
      </c>
      <c r="B50" s="553">
        <v>1566.9744</v>
      </c>
      <c r="C50" s="553">
        <v>1710.474</v>
      </c>
      <c r="D50" s="553">
        <v>1720.95</v>
      </c>
      <c r="E50" s="553">
        <v>2214.2184</v>
      </c>
      <c r="F50" s="553">
        <v>2647.1904</v>
      </c>
      <c r="G50" s="553">
        <v>2600.7288</v>
      </c>
      <c r="H50" s="553">
        <v>2872.8132</v>
      </c>
      <c r="I50" s="553">
        <v>2566.698</v>
      </c>
      <c r="J50" s="553">
        <v>2999.562</v>
      </c>
      <c r="K50" s="553">
        <v>5418.4596</v>
      </c>
      <c r="L50" s="553">
        <v>3073.5744</v>
      </c>
      <c r="M50" s="553">
        <v>5295.3828</v>
      </c>
      <c r="N50" s="553">
        <v>1703.238</v>
      </c>
    </row>
    <row r="51" ht="15.75" spans="1:14">
      <c r="A51" s="552" t="s">
        <v>405</v>
      </c>
      <c r="B51" s="553">
        <v>1593.8656</v>
      </c>
      <c r="C51" s="553">
        <v>1742.3224</v>
      </c>
      <c r="D51" s="553">
        <v>1751.9452</v>
      </c>
      <c r="E51" s="553">
        <v>2258.2816</v>
      </c>
      <c r="F51" s="553">
        <v>2700.1204</v>
      </c>
      <c r="G51" s="553">
        <v>2652.7948</v>
      </c>
      <c r="H51" s="553">
        <v>2931.4564</v>
      </c>
      <c r="I51" s="553">
        <v>2616.5932</v>
      </c>
      <c r="J51" s="553">
        <v>3059.5012</v>
      </c>
      <c r="K51" s="553">
        <v>5534.8072</v>
      </c>
      <c r="L51" s="553">
        <v>3124.8736</v>
      </c>
      <c r="M51" s="553">
        <v>5411.0824</v>
      </c>
      <c r="N51" s="553">
        <v>1734.1144</v>
      </c>
    </row>
    <row r="52" ht="15.75" spans="1:14">
      <c r="A52" s="552" t="s">
        <v>406</v>
      </c>
      <c r="B52" s="553">
        <v>1620.746</v>
      </c>
      <c r="C52" s="553">
        <v>1774.1816</v>
      </c>
      <c r="D52" s="553">
        <v>1782.9296</v>
      </c>
      <c r="E52" s="553">
        <v>2302.3448</v>
      </c>
      <c r="F52" s="553">
        <v>2753.0396</v>
      </c>
      <c r="G52" s="553">
        <v>2704.85</v>
      </c>
      <c r="H52" s="553">
        <v>2990.1104</v>
      </c>
      <c r="I52" s="553">
        <v>2666.4884</v>
      </c>
      <c r="J52" s="553">
        <v>3119.4512</v>
      </c>
      <c r="K52" s="553">
        <v>5651.1548</v>
      </c>
      <c r="L52" s="553">
        <v>3176.1836</v>
      </c>
      <c r="M52" s="553">
        <v>5526.782</v>
      </c>
      <c r="N52" s="553">
        <v>1764.9908</v>
      </c>
    </row>
    <row r="53" ht="15.75" spans="1:14">
      <c r="A53" s="552" t="s">
        <v>407</v>
      </c>
      <c r="B53" s="553">
        <v>1647.6264</v>
      </c>
      <c r="C53" s="553">
        <v>1806.03</v>
      </c>
      <c r="D53" s="553">
        <v>1813.9248</v>
      </c>
      <c r="E53" s="553">
        <v>2346.408</v>
      </c>
      <c r="F53" s="553">
        <v>2805.9696</v>
      </c>
      <c r="G53" s="553">
        <v>2756.9052</v>
      </c>
      <c r="H53" s="553">
        <v>3048.7644</v>
      </c>
      <c r="I53" s="553">
        <v>2716.3836</v>
      </c>
      <c r="J53" s="553">
        <v>3179.4012</v>
      </c>
      <c r="K53" s="553">
        <v>5767.5132</v>
      </c>
      <c r="L53" s="553">
        <v>3227.4828</v>
      </c>
      <c r="M53" s="553">
        <v>5642.4924</v>
      </c>
      <c r="N53" s="553">
        <v>1795.878</v>
      </c>
    </row>
    <row r="54" ht="15.75" spans="1:14">
      <c r="A54" s="552" t="s">
        <v>408</v>
      </c>
      <c r="B54" s="553">
        <v>1674.5068</v>
      </c>
      <c r="C54" s="553">
        <v>1837.8892</v>
      </c>
      <c r="D54" s="553">
        <v>1844.9092</v>
      </c>
      <c r="E54" s="553">
        <v>2390.4712</v>
      </c>
      <c r="F54" s="553">
        <v>2858.8888</v>
      </c>
      <c r="G54" s="553">
        <v>2808.9712</v>
      </c>
      <c r="H54" s="553">
        <v>3107.4076</v>
      </c>
      <c r="I54" s="553">
        <v>2766.2896</v>
      </c>
      <c r="J54" s="553">
        <v>3239.3512</v>
      </c>
      <c r="K54" s="553">
        <v>5883.8608</v>
      </c>
      <c r="L54" s="553">
        <v>3278.782</v>
      </c>
      <c r="M54" s="553">
        <v>5758.192</v>
      </c>
      <c r="N54" s="553">
        <v>1826.7544</v>
      </c>
    </row>
    <row r="55" ht="15.75" spans="1:14">
      <c r="A55" s="552" t="s">
        <v>409</v>
      </c>
      <c r="B55" s="553">
        <v>1701.3872</v>
      </c>
      <c r="C55" s="553">
        <v>1869.7376</v>
      </c>
      <c r="D55" s="553">
        <v>1875.8936</v>
      </c>
      <c r="E55" s="553">
        <v>2434.5344</v>
      </c>
      <c r="F55" s="553">
        <v>2911.808</v>
      </c>
      <c r="G55" s="553">
        <v>2861.0264</v>
      </c>
      <c r="H55" s="553">
        <v>3166.0616</v>
      </c>
      <c r="I55" s="553">
        <v>2816.1848</v>
      </c>
      <c r="J55" s="553">
        <v>3299.2904</v>
      </c>
      <c r="K55" s="553">
        <v>6000.2084</v>
      </c>
      <c r="L55" s="553">
        <v>3330.092</v>
      </c>
      <c r="M55" s="553">
        <v>5873.8916</v>
      </c>
      <c r="N55" s="553">
        <v>1857.6416</v>
      </c>
    </row>
    <row r="56" ht="15.75" spans="1:14">
      <c r="A56" s="552" t="s">
        <v>410</v>
      </c>
      <c r="B56" s="553">
        <v>1728.2784</v>
      </c>
      <c r="C56" s="553">
        <v>1901.5968</v>
      </c>
      <c r="D56" s="553">
        <v>1906.8888</v>
      </c>
      <c r="E56" s="553">
        <v>2478.5976</v>
      </c>
      <c r="F56" s="553">
        <v>2964.738</v>
      </c>
      <c r="G56" s="553">
        <v>2913.0816</v>
      </c>
      <c r="H56" s="553">
        <v>3224.7156</v>
      </c>
      <c r="I56" s="553">
        <v>2866.08</v>
      </c>
      <c r="J56" s="553">
        <v>3359.2404</v>
      </c>
      <c r="K56" s="553">
        <v>6116.5668</v>
      </c>
      <c r="L56" s="553">
        <v>3381.3912</v>
      </c>
      <c r="M56" s="553">
        <v>5989.602</v>
      </c>
      <c r="N56" s="553">
        <v>1888.518</v>
      </c>
    </row>
    <row r="57" ht="15.75" spans="1:14">
      <c r="A57" s="552" t="s">
        <v>411</v>
      </c>
      <c r="B57" s="553">
        <v>1755.1588</v>
      </c>
      <c r="C57" s="553">
        <v>1933.4452</v>
      </c>
      <c r="D57" s="553">
        <v>1937.8732</v>
      </c>
      <c r="E57" s="553">
        <v>2522.6608</v>
      </c>
      <c r="F57" s="553">
        <v>3017.6572</v>
      </c>
      <c r="G57" s="553">
        <v>2965.1476</v>
      </c>
      <c r="H57" s="553">
        <v>3283.3588</v>
      </c>
      <c r="I57" s="553">
        <v>2915.9752</v>
      </c>
      <c r="J57" s="553">
        <v>3419.1904</v>
      </c>
      <c r="K57" s="553">
        <v>6232.9144</v>
      </c>
      <c r="L57" s="553">
        <v>3432.6904</v>
      </c>
      <c r="M57" s="553">
        <v>6105.3016</v>
      </c>
      <c r="N57" s="553">
        <v>1919.3944</v>
      </c>
    </row>
    <row r="58" ht="15.75" spans="1:14">
      <c r="A58" s="552" t="s">
        <v>412</v>
      </c>
      <c r="B58" s="553">
        <v>1782.0392</v>
      </c>
      <c r="C58" s="553">
        <v>1965.2936</v>
      </c>
      <c r="D58" s="553">
        <v>1968.8684</v>
      </c>
      <c r="E58" s="553">
        <v>2566.724</v>
      </c>
      <c r="F58" s="553">
        <v>3070.5872</v>
      </c>
      <c r="G58" s="553">
        <v>3017.2028</v>
      </c>
      <c r="H58" s="553">
        <v>3342.0128</v>
      </c>
      <c r="I58" s="553">
        <v>2965.8812</v>
      </c>
      <c r="J58" s="553">
        <v>3479.1296</v>
      </c>
      <c r="K58" s="553">
        <v>6349.262</v>
      </c>
      <c r="L58" s="553">
        <v>3484.0004</v>
      </c>
      <c r="M58" s="553">
        <v>6221.0012</v>
      </c>
      <c r="N58" s="553">
        <v>1950.2816</v>
      </c>
    </row>
    <row r="59" ht="15.75" spans="1:14">
      <c r="A59" s="552" t="s">
        <v>413</v>
      </c>
      <c r="B59" s="553">
        <v>1808.9196</v>
      </c>
      <c r="C59" s="553">
        <v>1997.1528</v>
      </c>
      <c r="D59" s="553">
        <v>1999.8528</v>
      </c>
      <c r="E59" s="553">
        <v>2610.7872</v>
      </c>
      <c r="F59" s="553">
        <v>3123.5064</v>
      </c>
      <c r="G59" s="553">
        <v>3069.258</v>
      </c>
      <c r="H59" s="553">
        <v>3400.6668</v>
      </c>
      <c r="I59" s="553">
        <v>3015.7764</v>
      </c>
      <c r="J59" s="553">
        <v>3539.0796</v>
      </c>
      <c r="K59" s="553">
        <v>6465.6204</v>
      </c>
      <c r="L59" s="553">
        <v>3535.2996</v>
      </c>
      <c r="M59" s="553">
        <v>6336.7116</v>
      </c>
      <c r="N59" s="553">
        <v>1981.158</v>
      </c>
    </row>
    <row r="60" ht="15.75" spans="1:14">
      <c r="A60" s="552" t="s">
        <v>414</v>
      </c>
      <c r="B60" s="553">
        <v>1835.8</v>
      </c>
      <c r="C60" s="553">
        <v>2029.0012</v>
      </c>
      <c r="D60" s="553">
        <v>2030.8372</v>
      </c>
      <c r="E60" s="553">
        <v>2654.8504</v>
      </c>
      <c r="F60" s="553">
        <v>3176.4256</v>
      </c>
      <c r="G60" s="553">
        <v>3121.324</v>
      </c>
      <c r="H60" s="553">
        <v>3459.31</v>
      </c>
      <c r="I60" s="553">
        <v>3065.6716</v>
      </c>
      <c r="J60" s="553">
        <v>3599.0296</v>
      </c>
      <c r="K60" s="553">
        <v>6581.968</v>
      </c>
      <c r="L60" s="553">
        <v>3586.5988</v>
      </c>
      <c r="M60" s="553">
        <v>6452.4112</v>
      </c>
      <c r="N60" s="553">
        <v>2012.0344</v>
      </c>
    </row>
    <row r="61" ht="15.75" spans="1:14">
      <c r="A61" s="552" t="s">
        <v>415</v>
      </c>
      <c r="B61" s="553">
        <v>1862.6912</v>
      </c>
      <c r="C61" s="553">
        <v>2060.8604</v>
      </c>
      <c r="D61" s="553">
        <v>2061.8324</v>
      </c>
      <c r="E61" s="553">
        <v>2698.9136</v>
      </c>
      <c r="F61" s="553">
        <v>3229.3556</v>
      </c>
      <c r="G61" s="553">
        <v>3173.3792</v>
      </c>
      <c r="H61" s="553">
        <v>3517.964</v>
      </c>
      <c r="I61" s="553">
        <v>3115.5668</v>
      </c>
      <c r="J61" s="553">
        <v>3658.9796</v>
      </c>
      <c r="K61" s="553">
        <v>6698.3156</v>
      </c>
      <c r="L61" s="553">
        <v>3637.9088</v>
      </c>
      <c r="M61" s="553">
        <v>6568.1108</v>
      </c>
      <c r="N61" s="553">
        <v>2042.9216</v>
      </c>
    </row>
    <row r="62" ht="15.75" spans="1:14">
      <c r="A62" s="552" t="s">
        <v>416</v>
      </c>
      <c r="B62" s="553">
        <v>1889.5716</v>
      </c>
      <c r="C62" s="553">
        <v>2092.7088</v>
      </c>
      <c r="D62" s="553">
        <v>2092.8168</v>
      </c>
      <c r="E62" s="553">
        <v>2742.9768</v>
      </c>
      <c r="F62" s="553">
        <v>3282.2748</v>
      </c>
      <c r="G62" s="553">
        <v>3225.4452</v>
      </c>
      <c r="H62" s="553">
        <v>3576.618</v>
      </c>
      <c r="I62" s="553">
        <v>3165.4728</v>
      </c>
      <c r="J62" s="553">
        <v>3718.9188</v>
      </c>
      <c r="K62" s="553">
        <v>6814.674</v>
      </c>
      <c r="L62" s="553">
        <v>3689.208</v>
      </c>
      <c r="M62" s="553">
        <v>6683.8212</v>
      </c>
      <c r="N62" s="553">
        <v>2073.798</v>
      </c>
    </row>
    <row r="63" ht="15.75" spans="1:14">
      <c r="A63" s="552" t="s">
        <v>417</v>
      </c>
      <c r="B63" s="553">
        <v>1916.452</v>
      </c>
      <c r="C63" s="553">
        <v>2124.568</v>
      </c>
      <c r="D63" s="553">
        <v>2123.8012</v>
      </c>
      <c r="E63" s="553">
        <v>2787.04</v>
      </c>
      <c r="F63" s="553">
        <v>3335.2048</v>
      </c>
      <c r="G63" s="553">
        <v>3277.5004</v>
      </c>
      <c r="H63" s="553">
        <v>3635.2612</v>
      </c>
      <c r="I63" s="553">
        <v>3215.368</v>
      </c>
      <c r="J63" s="553">
        <v>3778.8688</v>
      </c>
      <c r="K63" s="553">
        <v>6931.0216</v>
      </c>
      <c r="L63" s="553">
        <v>3740.5072</v>
      </c>
      <c r="M63" s="553">
        <v>6799.5208</v>
      </c>
      <c r="N63" s="553">
        <v>2104.6852</v>
      </c>
    </row>
    <row r="64" ht="15.75" spans="1:14">
      <c r="A64" s="552" t="s">
        <v>418</v>
      </c>
      <c r="B64" s="553">
        <v>55.342</v>
      </c>
      <c r="C64" s="553">
        <v>61.0876</v>
      </c>
      <c r="D64" s="553">
        <v>61.0876</v>
      </c>
      <c r="E64" s="553">
        <v>80.9164</v>
      </c>
      <c r="F64" s="553">
        <v>96.4252</v>
      </c>
      <c r="G64" s="553">
        <v>88.066</v>
      </c>
      <c r="H64" s="553">
        <v>105.994</v>
      </c>
      <c r="I64" s="553">
        <v>77.4928</v>
      </c>
      <c r="J64" s="553">
        <v>109.1044</v>
      </c>
      <c r="K64" s="553">
        <v>197.4268</v>
      </c>
      <c r="L64" s="553">
        <v>108.1648</v>
      </c>
      <c r="M64" s="553">
        <v>193.6684</v>
      </c>
      <c r="N64" s="553">
        <v>62.1244</v>
      </c>
    </row>
    <row r="65" ht="15.75" spans="1:14">
      <c r="A65" s="552" t="s">
        <v>419</v>
      </c>
      <c r="B65" s="553">
        <v>56.0656</v>
      </c>
      <c r="C65" s="553">
        <v>59.1112</v>
      </c>
      <c r="D65" s="553">
        <v>59.1112</v>
      </c>
      <c r="E65" s="553">
        <v>80.9164</v>
      </c>
      <c r="F65" s="553">
        <v>96.4252</v>
      </c>
      <c r="G65" s="553">
        <v>85.3768</v>
      </c>
      <c r="H65" s="553">
        <v>105.994</v>
      </c>
      <c r="I65" s="553">
        <v>76.51</v>
      </c>
      <c r="J65" s="553">
        <v>109.1044</v>
      </c>
      <c r="K65" s="553">
        <v>197.4268</v>
      </c>
      <c r="L65" s="553">
        <v>108.1648</v>
      </c>
      <c r="M65" s="553">
        <v>193.6684</v>
      </c>
      <c r="N65" s="553">
        <v>62.1244</v>
      </c>
    </row>
    <row r="66" ht="15.75" spans="1:14">
      <c r="A66" s="552" t="s">
        <v>420</v>
      </c>
      <c r="B66" s="553">
        <v>58.3012</v>
      </c>
      <c r="C66" s="553">
        <v>61.5304</v>
      </c>
      <c r="D66" s="553">
        <v>61.5304</v>
      </c>
      <c r="E66" s="553">
        <v>80.9164</v>
      </c>
      <c r="F66" s="553">
        <v>99.3304</v>
      </c>
      <c r="G66" s="553">
        <v>85.6468</v>
      </c>
      <c r="H66" s="553">
        <v>105.994</v>
      </c>
      <c r="I66" s="553">
        <v>77.3092</v>
      </c>
      <c r="J66" s="553">
        <v>109.1044</v>
      </c>
      <c r="K66" s="553">
        <v>197.4268</v>
      </c>
      <c r="L66" s="553">
        <v>108.1648</v>
      </c>
      <c r="M66" s="553">
        <v>193.6684</v>
      </c>
      <c r="N66" s="553">
        <v>62.1244</v>
      </c>
    </row>
  </sheetData>
  <mergeCells count="3">
    <mergeCell ref="A1:N1"/>
    <mergeCell ref="A2:N2"/>
    <mergeCell ref="A3:N3"/>
  </mergeCells>
  <hyperlinks>
    <hyperlink ref="O1" location="目录!A1" display="目录"/>
    <hyperlink ref="O2" location="'D4-HKDHL化工价-分区'!A1" display="分区"/>
  </hyperlink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36"/>
  <sheetViews>
    <sheetView workbookViewId="0">
      <selection activeCell="C1" sqref="C1"/>
    </sheetView>
  </sheetViews>
  <sheetFormatPr defaultColWidth="9" defaultRowHeight="13.5" outlineLevelCol="2"/>
  <cols>
    <col min="1" max="2" width="30.625" customWidth="1"/>
  </cols>
  <sheetData>
    <row r="1" ht="45" customHeight="1" spans="1:3">
      <c r="A1" s="539" t="s">
        <v>421</v>
      </c>
      <c r="B1" s="539"/>
      <c r="C1" s="540" t="s">
        <v>60</v>
      </c>
    </row>
    <row r="2" ht="17.25" spans="1:3">
      <c r="A2" s="541" t="s">
        <v>303</v>
      </c>
      <c r="B2" s="542" t="s">
        <v>422</v>
      </c>
      <c r="C2" s="543" t="s">
        <v>16</v>
      </c>
    </row>
    <row r="3" ht="15" spans="1:2">
      <c r="A3" s="544" t="s">
        <v>423</v>
      </c>
      <c r="B3" s="545" t="s">
        <v>424</v>
      </c>
    </row>
    <row r="4" ht="15" spans="1:2">
      <c r="A4" s="544" t="s">
        <v>423</v>
      </c>
      <c r="B4" s="545" t="s">
        <v>425</v>
      </c>
    </row>
    <row r="5" ht="15" spans="1:2">
      <c r="A5" s="544" t="s">
        <v>426</v>
      </c>
      <c r="B5" s="545" t="s">
        <v>427</v>
      </c>
    </row>
    <row r="6" ht="15" spans="1:2">
      <c r="A6" s="544" t="s">
        <v>426</v>
      </c>
      <c r="B6" s="545" t="s">
        <v>428</v>
      </c>
    </row>
    <row r="7" ht="15" spans="1:2">
      <c r="A7" s="544" t="s">
        <v>426</v>
      </c>
      <c r="B7" s="545" t="s">
        <v>429</v>
      </c>
    </row>
    <row r="8" ht="15" spans="1:2">
      <c r="A8" s="544" t="s">
        <v>426</v>
      </c>
      <c r="B8" s="545" t="s">
        <v>430</v>
      </c>
    </row>
    <row r="9" ht="15" spans="1:2">
      <c r="A9" s="544" t="s">
        <v>426</v>
      </c>
      <c r="B9" s="545" t="s">
        <v>431</v>
      </c>
    </row>
    <row r="10" ht="15" spans="1:2">
      <c r="A10" s="544" t="s">
        <v>426</v>
      </c>
      <c r="B10" s="545" t="s">
        <v>432</v>
      </c>
    </row>
    <row r="11" ht="15" spans="1:2">
      <c r="A11" s="544" t="s">
        <v>426</v>
      </c>
      <c r="B11" s="545" t="s">
        <v>433</v>
      </c>
    </row>
    <row r="12" ht="15" spans="1:2">
      <c r="A12" s="544" t="s">
        <v>426</v>
      </c>
      <c r="B12" s="545" t="s">
        <v>434</v>
      </c>
    </row>
    <row r="13" ht="15" spans="1:2">
      <c r="A13" s="544" t="s">
        <v>426</v>
      </c>
      <c r="B13" s="545" t="s">
        <v>435</v>
      </c>
    </row>
    <row r="14" ht="15" spans="1:2">
      <c r="A14" s="544" t="s">
        <v>426</v>
      </c>
      <c r="B14" s="545" t="s">
        <v>436</v>
      </c>
    </row>
    <row r="15" ht="15" spans="1:2">
      <c r="A15" s="544" t="s">
        <v>426</v>
      </c>
      <c r="B15" s="545" t="s">
        <v>437</v>
      </c>
    </row>
    <row r="16" ht="15" spans="1:2">
      <c r="A16" s="544" t="s">
        <v>426</v>
      </c>
      <c r="B16" s="545" t="s">
        <v>438</v>
      </c>
    </row>
    <row r="17" ht="15" spans="1:2">
      <c r="A17" s="544" t="s">
        <v>426</v>
      </c>
      <c r="B17" s="545" t="s">
        <v>439</v>
      </c>
    </row>
    <row r="18" ht="15" spans="1:2">
      <c r="A18" s="544" t="s">
        <v>426</v>
      </c>
      <c r="B18" s="545" t="s">
        <v>440</v>
      </c>
    </row>
    <row r="19" ht="15" spans="1:2">
      <c r="A19" s="544" t="s">
        <v>426</v>
      </c>
      <c r="B19" s="545" t="s">
        <v>441</v>
      </c>
    </row>
    <row r="20" ht="15" spans="1:2">
      <c r="A20" s="544" t="s">
        <v>426</v>
      </c>
      <c r="B20" s="545" t="s">
        <v>442</v>
      </c>
    </row>
    <row r="21" ht="15" spans="1:2">
      <c r="A21" s="544" t="s">
        <v>426</v>
      </c>
      <c r="B21" s="545" t="s">
        <v>443</v>
      </c>
    </row>
    <row r="22" ht="15" spans="1:2">
      <c r="A22" s="544" t="s">
        <v>426</v>
      </c>
      <c r="B22" s="545" t="s">
        <v>444</v>
      </c>
    </row>
    <row r="23" ht="15" spans="1:2">
      <c r="A23" s="544" t="s">
        <v>426</v>
      </c>
      <c r="B23" s="545" t="s">
        <v>445</v>
      </c>
    </row>
    <row r="24" ht="15" spans="1:2">
      <c r="A24" s="544" t="s">
        <v>426</v>
      </c>
      <c r="B24" s="545" t="s">
        <v>446</v>
      </c>
    </row>
    <row r="25" ht="15" spans="1:2">
      <c r="A25" s="544" t="s">
        <v>426</v>
      </c>
      <c r="B25" s="545" t="s">
        <v>447</v>
      </c>
    </row>
    <row r="26" ht="15" spans="1:2">
      <c r="A26" s="544" t="s">
        <v>426</v>
      </c>
      <c r="B26" s="545" t="s">
        <v>448</v>
      </c>
    </row>
    <row r="27" ht="15" spans="1:2">
      <c r="A27" s="544" t="s">
        <v>426</v>
      </c>
      <c r="B27" s="545" t="s">
        <v>449</v>
      </c>
    </row>
    <row r="28" ht="15" spans="1:2">
      <c r="A28" s="544" t="s">
        <v>426</v>
      </c>
      <c r="B28" s="545" t="s">
        <v>450</v>
      </c>
    </row>
    <row r="29" ht="15" spans="1:2">
      <c r="A29" s="544" t="s">
        <v>426</v>
      </c>
      <c r="B29" s="545" t="s">
        <v>451</v>
      </c>
    </row>
    <row r="30" ht="15" spans="1:2">
      <c r="A30" s="544" t="s">
        <v>426</v>
      </c>
      <c r="B30" s="545" t="s">
        <v>452</v>
      </c>
    </row>
    <row r="31" ht="15" spans="1:2">
      <c r="A31" s="544" t="s">
        <v>426</v>
      </c>
      <c r="B31" s="545" t="s">
        <v>453</v>
      </c>
    </row>
    <row r="32" ht="15" spans="1:2">
      <c r="A32" s="544" t="s">
        <v>426</v>
      </c>
      <c r="B32" s="545" t="s">
        <v>454</v>
      </c>
    </row>
    <row r="33" ht="15" spans="1:2">
      <c r="A33" s="544" t="s">
        <v>426</v>
      </c>
      <c r="B33" s="545" t="s">
        <v>455</v>
      </c>
    </row>
    <row r="34" ht="15" spans="1:2">
      <c r="A34" s="544" t="s">
        <v>426</v>
      </c>
      <c r="B34" s="546" t="s">
        <v>456</v>
      </c>
    </row>
    <row r="35" ht="15" spans="1:2">
      <c r="A35" s="544" t="s">
        <v>426</v>
      </c>
      <c r="B35" s="545" t="s">
        <v>457</v>
      </c>
    </row>
    <row r="36" ht="15" spans="1:2">
      <c r="A36" s="544" t="s">
        <v>426</v>
      </c>
      <c r="B36" s="545" t="s">
        <v>458</v>
      </c>
    </row>
    <row r="37" ht="15" spans="1:2">
      <c r="A37" s="544" t="s">
        <v>426</v>
      </c>
      <c r="B37" s="545" t="s">
        <v>459</v>
      </c>
    </row>
    <row r="38" ht="15" spans="1:2">
      <c r="A38" s="544" t="s">
        <v>426</v>
      </c>
      <c r="B38" s="545" t="s">
        <v>460</v>
      </c>
    </row>
    <row r="39" ht="15" spans="1:2">
      <c r="A39" s="544" t="s">
        <v>426</v>
      </c>
      <c r="B39" s="545" t="s">
        <v>461</v>
      </c>
    </row>
    <row r="40" ht="15" spans="1:2">
      <c r="A40" s="544" t="s">
        <v>426</v>
      </c>
      <c r="B40" s="545" t="s">
        <v>462</v>
      </c>
    </row>
    <row r="41" ht="15" spans="1:2">
      <c r="A41" s="544" t="s">
        <v>426</v>
      </c>
      <c r="B41" s="545" t="s">
        <v>463</v>
      </c>
    </row>
    <row r="42" ht="15" spans="1:2">
      <c r="A42" s="544" t="s">
        <v>426</v>
      </c>
      <c r="B42" s="545" t="s">
        <v>464</v>
      </c>
    </row>
    <row r="43" ht="15" spans="1:2">
      <c r="A43" s="544" t="s">
        <v>426</v>
      </c>
      <c r="B43" s="545" t="s">
        <v>465</v>
      </c>
    </row>
    <row r="44" ht="15" spans="1:2">
      <c r="A44" s="544" t="s">
        <v>426</v>
      </c>
      <c r="B44" s="545" t="s">
        <v>466</v>
      </c>
    </row>
    <row r="45" ht="15" spans="1:2">
      <c r="A45" s="544" t="s">
        <v>426</v>
      </c>
      <c r="B45" s="545" t="s">
        <v>467</v>
      </c>
    </row>
    <row r="46" ht="15" spans="1:2">
      <c r="A46" s="544" t="s">
        <v>426</v>
      </c>
      <c r="B46" s="545" t="s">
        <v>468</v>
      </c>
    </row>
    <row r="47" ht="15" spans="1:2">
      <c r="A47" s="544" t="s">
        <v>426</v>
      </c>
      <c r="B47" s="545" t="s">
        <v>469</v>
      </c>
    </row>
    <row r="48" ht="15" spans="1:2">
      <c r="A48" s="544" t="s">
        <v>426</v>
      </c>
      <c r="B48" s="545" t="s">
        <v>470</v>
      </c>
    </row>
    <row r="49" ht="15" spans="1:2">
      <c r="A49" s="544" t="s">
        <v>426</v>
      </c>
      <c r="B49" s="545" t="s">
        <v>471</v>
      </c>
    </row>
    <row r="50" ht="15" spans="1:2">
      <c r="A50" s="544" t="s">
        <v>426</v>
      </c>
      <c r="B50" s="545" t="s">
        <v>472</v>
      </c>
    </row>
    <row r="51" ht="15" spans="1:2">
      <c r="A51" s="544" t="s">
        <v>426</v>
      </c>
      <c r="B51" s="545" t="s">
        <v>473</v>
      </c>
    </row>
    <row r="52" ht="15" spans="1:2">
      <c r="A52" s="544" t="s">
        <v>426</v>
      </c>
      <c r="B52" s="545" t="s">
        <v>474</v>
      </c>
    </row>
    <row r="53" ht="15" spans="1:2">
      <c r="A53" s="544" t="s">
        <v>426</v>
      </c>
      <c r="B53" s="545" t="s">
        <v>475</v>
      </c>
    </row>
    <row r="54" ht="15" spans="1:2">
      <c r="A54" s="544" t="s">
        <v>426</v>
      </c>
      <c r="B54" s="545" t="s">
        <v>476</v>
      </c>
    </row>
    <row r="55" ht="15" spans="1:2">
      <c r="A55" s="544" t="s">
        <v>426</v>
      </c>
      <c r="B55" s="545" t="s">
        <v>477</v>
      </c>
    </row>
    <row r="56" ht="15" spans="1:2">
      <c r="A56" s="544" t="s">
        <v>426</v>
      </c>
      <c r="B56" s="545" t="s">
        <v>478</v>
      </c>
    </row>
    <row r="57" ht="15" spans="1:2">
      <c r="A57" s="544" t="s">
        <v>426</v>
      </c>
      <c r="B57" s="545" t="s">
        <v>479</v>
      </c>
    </row>
    <row r="58" ht="15" spans="1:2">
      <c r="A58" s="544" t="s">
        <v>426</v>
      </c>
      <c r="B58" s="545" t="s">
        <v>480</v>
      </c>
    </row>
    <row r="59" ht="15" spans="1:2">
      <c r="A59" s="544" t="s">
        <v>426</v>
      </c>
      <c r="B59" s="545" t="s">
        <v>481</v>
      </c>
    </row>
    <row r="60" ht="15" spans="1:2">
      <c r="A60" s="544" t="s">
        <v>426</v>
      </c>
      <c r="B60" s="545" t="s">
        <v>482</v>
      </c>
    </row>
    <row r="61" ht="15" spans="1:2">
      <c r="A61" s="544" t="s">
        <v>426</v>
      </c>
      <c r="B61" s="545" t="s">
        <v>483</v>
      </c>
    </row>
    <row r="62" ht="15" spans="1:2">
      <c r="A62" s="544" t="s">
        <v>426</v>
      </c>
      <c r="B62" s="545" t="s">
        <v>484</v>
      </c>
    </row>
    <row r="63" ht="15" spans="1:2">
      <c r="A63" s="544" t="s">
        <v>426</v>
      </c>
      <c r="B63" s="545" t="s">
        <v>485</v>
      </c>
    </row>
    <row r="64" ht="15" spans="1:2">
      <c r="A64" s="544" t="s">
        <v>426</v>
      </c>
      <c r="B64" s="545" t="s">
        <v>486</v>
      </c>
    </row>
    <row r="65" ht="15" spans="1:2">
      <c r="A65" s="544" t="s">
        <v>426</v>
      </c>
      <c r="B65" s="545" t="s">
        <v>487</v>
      </c>
    </row>
    <row r="66" ht="15" spans="1:2">
      <c r="A66" s="544" t="s">
        <v>426</v>
      </c>
      <c r="B66" s="545" t="s">
        <v>488</v>
      </c>
    </row>
    <row r="67" ht="15" spans="1:2">
      <c r="A67" s="544" t="s">
        <v>426</v>
      </c>
      <c r="B67" s="545" t="s">
        <v>489</v>
      </c>
    </row>
    <row r="68" ht="15" spans="1:2">
      <c r="A68" s="544" t="s">
        <v>426</v>
      </c>
      <c r="B68" s="547" t="s">
        <v>490</v>
      </c>
    </row>
    <row r="69" ht="15" spans="1:2">
      <c r="A69" s="544" t="s">
        <v>426</v>
      </c>
      <c r="B69" s="545" t="s">
        <v>491</v>
      </c>
    </row>
    <row r="70" ht="15" spans="1:2">
      <c r="A70" s="544" t="s">
        <v>426</v>
      </c>
      <c r="B70" s="545" t="s">
        <v>492</v>
      </c>
    </row>
    <row r="71" ht="15" spans="1:2">
      <c r="A71" s="544" t="s">
        <v>426</v>
      </c>
      <c r="B71" s="545" t="s">
        <v>493</v>
      </c>
    </row>
    <row r="72" ht="15" spans="1:2">
      <c r="A72" s="544" t="s">
        <v>426</v>
      </c>
      <c r="B72" s="545" t="s">
        <v>494</v>
      </c>
    </row>
    <row r="73" ht="15" spans="1:2">
      <c r="A73" s="544" t="s">
        <v>426</v>
      </c>
      <c r="B73" s="545" t="s">
        <v>495</v>
      </c>
    </row>
    <row r="74" ht="15" spans="1:2">
      <c r="A74" s="544" t="s">
        <v>426</v>
      </c>
      <c r="B74" s="545" t="s">
        <v>496</v>
      </c>
    </row>
    <row r="75" ht="15" spans="1:2">
      <c r="A75" s="544" t="s">
        <v>426</v>
      </c>
      <c r="B75" s="545" t="s">
        <v>497</v>
      </c>
    </row>
    <row r="76" ht="15" spans="1:2">
      <c r="A76" s="544" t="s">
        <v>426</v>
      </c>
      <c r="B76" s="548" t="s">
        <v>498</v>
      </c>
    </row>
    <row r="77" ht="15" spans="1:2">
      <c r="A77" s="544" t="s">
        <v>426</v>
      </c>
      <c r="B77" s="545" t="s">
        <v>499</v>
      </c>
    </row>
    <row r="78" ht="15" spans="1:2">
      <c r="A78" s="544" t="s">
        <v>426</v>
      </c>
      <c r="B78" s="545" t="s">
        <v>500</v>
      </c>
    </row>
    <row r="79" ht="15" spans="1:2">
      <c r="A79" s="544" t="s">
        <v>426</v>
      </c>
      <c r="B79" s="545" t="s">
        <v>501</v>
      </c>
    </row>
    <row r="80" ht="15" spans="1:2">
      <c r="A80" s="544" t="s">
        <v>426</v>
      </c>
      <c r="B80" s="545" t="s">
        <v>502</v>
      </c>
    </row>
    <row r="81" ht="15" spans="1:2">
      <c r="A81" s="544" t="s">
        <v>426</v>
      </c>
      <c r="B81" s="545" t="s">
        <v>503</v>
      </c>
    </row>
    <row r="82" ht="15" spans="1:2">
      <c r="A82" s="544" t="s">
        <v>426</v>
      </c>
      <c r="B82" s="545" t="s">
        <v>504</v>
      </c>
    </row>
    <row r="83" ht="15" spans="1:2">
      <c r="A83" s="544" t="s">
        <v>426</v>
      </c>
      <c r="B83" s="545" t="s">
        <v>505</v>
      </c>
    </row>
    <row r="84" ht="15" spans="1:2">
      <c r="A84" s="544" t="s">
        <v>426</v>
      </c>
      <c r="B84" s="545" t="s">
        <v>506</v>
      </c>
    </row>
    <row r="85" ht="15" spans="1:2">
      <c r="A85" s="544" t="s">
        <v>426</v>
      </c>
      <c r="B85" s="545" t="s">
        <v>507</v>
      </c>
    </row>
    <row r="86" ht="15" spans="1:2">
      <c r="A86" s="544" t="s">
        <v>426</v>
      </c>
      <c r="B86" s="545" t="s">
        <v>508</v>
      </c>
    </row>
    <row r="87" ht="15" spans="1:2">
      <c r="A87" s="544" t="s">
        <v>426</v>
      </c>
      <c r="B87" s="545" t="s">
        <v>509</v>
      </c>
    </row>
    <row r="88" ht="15" spans="1:2">
      <c r="A88" s="544" t="s">
        <v>426</v>
      </c>
      <c r="B88" s="547" t="s">
        <v>510</v>
      </c>
    </row>
    <row r="89" ht="15" spans="1:2">
      <c r="A89" s="544" t="s">
        <v>426</v>
      </c>
      <c r="B89" s="545" t="s">
        <v>511</v>
      </c>
    </row>
    <row r="90" ht="15" spans="1:2">
      <c r="A90" s="544" t="s">
        <v>426</v>
      </c>
      <c r="B90" s="545" t="s">
        <v>512</v>
      </c>
    </row>
    <row r="91" ht="15" spans="1:2">
      <c r="A91" s="544" t="s">
        <v>426</v>
      </c>
      <c r="B91" s="545" t="s">
        <v>513</v>
      </c>
    </row>
    <row r="92" ht="15" spans="1:2">
      <c r="A92" s="544" t="s">
        <v>426</v>
      </c>
      <c r="B92" s="545" t="s">
        <v>514</v>
      </c>
    </row>
    <row r="93" ht="15" spans="1:2">
      <c r="A93" s="544" t="s">
        <v>426</v>
      </c>
      <c r="B93" s="545" t="s">
        <v>515</v>
      </c>
    </row>
    <row r="94" ht="15" spans="1:2">
      <c r="A94" s="544" t="s">
        <v>426</v>
      </c>
      <c r="B94" s="546" t="s">
        <v>516</v>
      </c>
    </row>
    <row r="95" ht="15" spans="1:2">
      <c r="A95" s="544" t="s">
        <v>426</v>
      </c>
      <c r="B95" s="545" t="s">
        <v>517</v>
      </c>
    </row>
    <row r="96" ht="15" spans="1:2">
      <c r="A96" s="544" t="s">
        <v>426</v>
      </c>
      <c r="B96" s="545" t="s">
        <v>518</v>
      </c>
    </row>
    <row r="97" ht="15" spans="1:2">
      <c r="A97" s="544" t="s">
        <v>426</v>
      </c>
      <c r="B97" s="545" t="s">
        <v>519</v>
      </c>
    </row>
    <row r="98" ht="15" spans="1:2">
      <c r="A98" s="544" t="s">
        <v>426</v>
      </c>
      <c r="B98" s="545" t="s">
        <v>520</v>
      </c>
    </row>
    <row r="99" ht="15" spans="1:2">
      <c r="A99" s="544" t="s">
        <v>426</v>
      </c>
      <c r="B99" s="545" t="s">
        <v>521</v>
      </c>
    </row>
    <row r="100" ht="15" spans="1:2">
      <c r="A100" s="544" t="s">
        <v>426</v>
      </c>
      <c r="B100" s="546" t="s">
        <v>522</v>
      </c>
    </row>
    <row r="101" ht="15" spans="1:2">
      <c r="A101" s="544" t="s">
        <v>426</v>
      </c>
      <c r="B101" s="546" t="s">
        <v>523</v>
      </c>
    </row>
    <row r="102" ht="15" spans="1:2">
      <c r="A102" s="544" t="s">
        <v>426</v>
      </c>
      <c r="B102" s="546" t="s">
        <v>524</v>
      </c>
    </row>
    <row r="103" ht="15" spans="1:2">
      <c r="A103" s="544" t="s">
        <v>426</v>
      </c>
      <c r="B103" s="546" t="s">
        <v>525</v>
      </c>
    </row>
    <row r="104" ht="15" spans="1:2">
      <c r="A104" s="544" t="s">
        <v>426</v>
      </c>
      <c r="B104" s="546" t="s">
        <v>526</v>
      </c>
    </row>
    <row r="105" ht="15" spans="1:2">
      <c r="A105" s="544" t="s">
        <v>426</v>
      </c>
      <c r="B105" s="545" t="s">
        <v>527</v>
      </c>
    </row>
    <row r="106" ht="15" spans="1:2">
      <c r="A106" s="544" t="s">
        <v>426</v>
      </c>
      <c r="B106" s="546" t="s">
        <v>528</v>
      </c>
    </row>
    <row r="107" ht="15" spans="1:2">
      <c r="A107" s="544" t="s">
        <v>426</v>
      </c>
      <c r="B107" s="546" t="s">
        <v>529</v>
      </c>
    </row>
    <row r="108" ht="15" spans="1:2">
      <c r="A108" s="544" t="s">
        <v>426</v>
      </c>
      <c r="B108" s="546" t="s">
        <v>530</v>
      </c>
    </row>
    <row r="109" ht="15" spans="1:2">
      <c r="A109" s="544" t="s">
        <v>426</v>
      </c>
      <c r="B109" s="546" t="s">
        <v>531</v>
      </c>
    </row>
    <row r="110" ht="15" spans="1:2">
      <c r="A110" s="544" t="s">
        <v>426</v>
      </c>
      <c r="B110" s="546" t="s">
        <v>532</v>
      </c>
    </row>
    <row r="111" ht="15" spans="1:2">
      <c r="A111" s="544" t="s">
        <v>426</v>
      </c>
      <c r="B111" s="545" t="s">
        <v>533</v>
      </c>
    </row>
    <row r="112" ht="15" spans="1:2">
      <c r="A112" s="544" t="s">
        <v>426</v>
      </c>
      <c r="B112" s="546" t="s">
        <v>534</v>
      </c>
    </row>
    <row r="113" ht="15" spans="1:2">
      <c r="A113" s="544" t="s">
        <v>426</v>
      </c>
      <c r="B113" s="546" t="s">
        <v>535</v>
      </c>
    </row>
    <row r="114" ht="15" spans="1:2">
      <c r="A114" s="544" t="s">
        <v>426</v>
      </c>
      <c r="B114" s="546" t="s">
        <v>536</v>
      </c>
    </row>
    <row r="115" ht="15" spans="1:2">
      <c r="A115" s="544" t="s">
        <v>426</v>
      </c>
      <c r="B115" s="546" t="s">
        <v>537</v>
      </c>
    </row>
    <row r="116" ht="15" spans="1:2">
      <c r="A116" s="544" t="s">
        <v>426</v>
      </c>
      <c r="B116" s="546" t="s">
        <v>538</v>
      </c>
    </row>
    <row r="117" ht="15" spans="1:2">
      <c r="A117" s="544" t="s">
        <v>426</v>
      </c>
      <c r="B117" s="546" t="s">
        <v>539</v>
      </c>
    </row>
    <row r="118" ht="15" spans="1:2">
      <c r="A118" s="544" t="s">
        <v>426</v>
      </c>
      <c r="B118" s="546" t="s">
        <v>540</v>
      </c>
    </row>
    <row r="119" ht="15" spans="1:2">
      <c r="A119" s="544" t="s">
        <v>426</v>
      </c>
      <c r="B119" s="546" t="s">
        <v>541</v>
      </c>
    </row>
    <row r="120" ht="15" spans="1:2">
      <c r="A120" s="544" t="s">
        <v>426</v>
      </c>
      <c r="B120" s="546" t="s">
        <v>542</v>
      </c>
    </row>
    <row r="121" ht="15" spans="1:2">
      <c r="A121" s="544" t="s">
        <v>426</v>
      </c>
      <c r="B121" s="545" t="s">
        <v>543</v>
      </c>
    </row>
    <row r="122" ht="15" spans="1:2">
      <c r="A122" s="544" t="s">
        <v>426</v>
      </c>
      <c r="B122" s="546" t="s">
        <v>544</v>
      </c>
    </row>
    <row r="123" ht="15" spans="1:2">
      <c r="A123" s="544" t="s">
        <v>426</v>
      </c>
      <c r="B123" s="546" t="s">
        <v>545</v>
      </c>
    </row>
    <row r="124" ht="15" spans="1:2">
      <c r="A124" s="544" t="s">
        <v>426</v>
      </c>
      <c r="B124" s="546" t="s">
        <v>546</v>
      </c>
    </row>
    <row r="125" ht="15" spans="1:2">
      <c r="A125" s="544" t="s">
        <v>426</v>
      </c>
      <c r="B125" s="546" t="s">
        <v>547</v>
      </c>
    </row>
    <row r="126" ht="15" spans="1:2">
      <c r="A126" s="544" t="s">
        <v>426</v>
      </c>
      <c r="B126" s="546" t="s">
        <v>548</v>
      </c>
    </row>
    <row r="127" ht="15" spans="1:2">
      <c r="A127" s="544" t="s">
        <v>426</v>
      </c>
      <c r="B127" s="546" t="s">
        <v>549</v>
      </c>
    </row>
    <row r="128" ht="15" spans="1:2">
      <c r="A128" s="544" t="s">
        <v>426</v>
      </c>
      <c r="B128" s="545" t="s">
        <v>550</v>
      </c>
    </row>
    <row r="129" ht="15" spans="1:2">
      <c r="A129" s="544" t="s">
        <v>426</v>
      </c>
      <c r="B129" s="545" t="s">
        <v>551</v>
      </c>
    </row>
    <row r="130" ht="15" spans="1:2">
      <c r="A130" s="544" t="s">
        <v>426</v>
      </c>
      <c r="B130" s="546" t="s">
        <v>552</v>
      </c>
    </row>
    <row r="131" ht="15" spans="1:2">
      <c r="A131" s="544" t="s">
        <v>426</v>
      </c>
      <c r="B131" s="545" t="s">
        <v>553</v>
      </c>
    </row>
    <row r="132" ht="15" spans="1:2">
      <c r="A132" s="544" t="s">
        <v>426</v>
      </c>
      <c r="B132" s="545" t="s">
        <v>554</v>
      </c>
    </row>
    <row r="133" ht="15" spans="1:2">
      <c r="A133" s="544" t="s">
        <v>426</v>
      </c>
      <c r="B133" s="545" t="s">
        <v>555</v>
      </c>
    </row>
    <row r="134" ht="15" spans="1:2">
      <c r="A134" s="544" t="s">
        <v>426</v>
      </c>
      <c r="B134" s="546" t="s">
        <v>556</v>
      </c>
    </row>
    <row r="135" ht="15" spans="1:2">
      <c r="A135" s="544" t="s">
        <v>426</v>
      </c>
      <c r="B135" s="545" t="s">
        <v>557</v>
      </c>
    </row>
    <row r="136" ht="15" spans="1:2">
      <c r="A136" s="544" t="s">
        <v>426</v>
      </c>
      <c r="B136" s="546" t="s">
        <v>558</v>
      </c>
    </row>
    <row r="137" ht="15" spans="1:2">
      <c r="A137" s="544" t="s">
        <v>426</v>
      </c>
      <c r="B137" s="545" t="s">
        <v>559</v>
      </c>
    </row>
    <row r="138" ht="15" spans="1:2">
      <c r="A138" s="544" t="s">
        <v>426</v>
      </c>
      <c r="B138" s="545" t="s">
        <v>560</v>
      </c>
    </row>
    <row r="139" ht="15" spans="1:2">
      <c r="A139" s="544" t="s">
        <v>426</v>
      </c>
      <c r="B139" s="545" t="s">
        <v>561</v>
      </c>
    </row>
    <row r="140" ht="15" spans="1:2">
      <c r="A140" s="544" t="s">
        <v>562</v>
      </c>
      <c r="B140" s="546" t="s">
        <v>563</v>
      </c>
    </row>
    <row r="141" ht="15" spans="1:2">
      <c r="A141" s="544" t="s">
        <v>562</v>
      </c>
      <c r="B141" s="545" t="s">
        <v>564</v>
      </c>
    </row>
    <row r="142" ht="15" spans="1:2">
      <c r="A142" s="544" t="s">
        <v>562</v>
      </c>
      <c r="B142" s="546" t="s">
        <v>565</v>
      </c>
    </row>
    <row r="143" ht="15" spans="1:2">
      <c r="A143" s="544" t="s">
        <v>562</v>
      </c>
      <c r="B143" s="546" t="s">
        <v>566</v>
      </c>
    </row>
    <row r="144" ht="15" spans="1:2">
      <c r="A144" s="544" t="s">
        <v>562</v>
      </c>
      <c r="B144" s="545" t="s">
        <v>567</v>
      </c>
    </row>
    <row r="145" ht="15" spans="1:2">
      <c r="A145" s="544" t="s">
        <v>568</v>
      </c>
      <c r="B145" s="545" t="s">
        <v>569</v>
      </c>
    </row>
    <row r="146" ht="15" spans="1:2">
      <c r="A146" s="544" t="s">
        <v>568</v>
      </c>
      <c r="B146" s="545" t="s">
        <v>570</v>
      </c>
    </row>
    <row r="147" ht="15" spans="1:2">
      <c r="A147" s="544" t="s">
        <v>568</v>
      </c>
      <c r="B147" s="546" t="s">
        <v>571</v>
      </c>
    </row>
    <row r="148" ht="15" spans="1:2">
      <c r="A148" s="544" t="s">
        <v>568</v>
      </c>
      <c r="B148" s="546" t="s">
        <v>572</v>
      </c>
    </row>
    <row r="149" ht="15" spans="1:2">
      <c r="A149" s="544" t="s">
        <v>568</v>
      </c>
      <c r="B149" s="546" t="s">
        <v>573</v>
      </c>
    </row>
    <row r="150" ht="15" spans="1:2">
      <c r="A150" s="544" t="s">
        <v>568</v>
      </c>
      <c r="B150" s="546" t="s">
        <v>574</v>
      </c>
    </row>
    <row r="151" ht="15" spans="1:2">
      <c r="A151" s="544" t="s">
        <v>568</v>
      </c>
      <c r="B151" s="546" t="s">
        <v>575</v>
      </c>
    </row>
    <row r="152" ht="15" spans="1:2">
      <c r="A152" s="544" t="s">
        <v>576</v>
      </c>
      <c r="B152" s="545" t="s">
        <v>577</v>
      </c>
    </row>
    <row r="153" ht="15" spans="1:2">
      <c r="A153" s="544" t="s">
        <v>576</v>
      </c>
      <c r="B153" s="546" t="s">
        <v>578</v>
      </c>
    </row>
    <row r="154" ht="15" spans="1:2">
      <c r="A154" s="544" t="s">
        <v>579</v>
      </c>
      <c r="B154" s="545" t="s">
        <v>580</v>
      </c>
    </row>
    <row r="155" ht="15" spans="1:2">
      <c r="A155" s="544" t="s">
        <v>579</v>
      </c>
      <c r="B155" s="546" t="s">
        <v>581</v>
      </c>
    </row>
    <row r="156" ht="15" spans="1:2">
      <c r="A156" s="544" t="s">
        <v>579</v>
      </c>
      <c r="B156" s="545" t="s">
        <v>424</v>
      </c>
    </row>
    <row r="157" ht="15" spans="1:2">
      <c r="A157" s="544" t="s">
        <v>582</v>
      </c>
      <c r="B157" s="545" t="s">
        <v>583</v>
      </c>
    </row>
    <row r="158" ht="15" spans="1:2">
      <c r="A158" s="544" t="s">
        <v>582</v>
      </c>
      <c r="B158" s="545" t="s">
        <v>584</v>
      </c>
    </row>
    <row r="159" ht="15" spans="1:2">
      <c r="A159" s="544" t="s">
        <v>582</v>
      </c>
      <c r="B159" s="545" t="s">
        <v>585</v>
      </c>
    </row>
    <row r="160" ht="15" spans="1:2">
      <c r="A160" s="544" t="s">
        <v>582</v>
      </c>
      <c r="B160" s="545" t="s">
        <v>586</v>
      </c>
    </row>
    <row r="161" ht="15" spans="1:2">
      <c r="A161" s="544" t="s">
        <v>582</v>
      </c>
      <c r="B161" s="546" t="s">
        <v>587</v>
      </c>
    </row>
    <row r="162" ht="15" spans="1:2">
      <c r="A162" s="544" t="s">
        <v>582</v>
      </c>
      <c r="B162" s="545" t="s">
        <v>588</v>
      </c>
    </row>
    <row r="163" ht="15" spans="1:2">
      <c r="A163" s="544" t="s">
        <v>582</v>
      </c>
      <c r="B163" s="546" t="s">
        <v>589</v>
      </c>
    </row>
    <row r="164" ht="15" spans="1:2">
      <c r="A164" s="544" t="s">
        <v>590</v>
      </c>
      <c r="B164" s="545" t="s">
        <v>310</v>
      </c>
    </row>
    <row r="165" ht="15" spans="1:2">
      <c r="A165" s="544" t="s">
        <v>591</v>
      </c>
      <c r="B165" s="545" t="s">
        <v>592</v>
      </c>
    </row>
    <row r="166" ht="15" spans="1:2">
      <c r="A166" s="544" t="s">
        <v>591</v>
      </c>
      <c r="B166" s="545" t="s">
        <v>593</v>
      </c>
    </row>
    <row r="167" ht="15" spans="1:2">
      <c r="A167" s="544" t="s">
        <v>594</v>
      </c>
      <c r="B167" s="546" t="s">
        <v>595</v>
      </c>
    </row>
    <row r="168" ht="15" spans="1:2">
      <c r="A168" s="544" t="s">
        <v>596</v>
      </c>
      <c r="B168" s="545" t="s">
        <v>597</v>
      </c>
    </row>
    <row r="169" ht="15" spans="1:2">
      <c r="A169" s="544" t="s">
        <v>596</v>
      </c>
      <c r="B169" s="545" t="s">
        <v>598</v>
      </c>
    </row>
    <row r="170" ht="15" spans="1:2">
      <c r="A170" s="544" t="s">
        <v>596</v>
      </c>
      <c r="B170" s="545" t="s">
        <v>599</v>
      </c>
    </row>
    <row r="171" ht="15" spans="1:2">
      <c r="A171" s="544" t="s">
        <v>596</v>
      </c>
      <c r="B171" s="546" t="s">
        <v>600</v>
      </c>
    </row>
    <row r="172" ht="15" spans="1:2">
      <c r="A172" s="544" t="s">
        <v>601</v>
      </c>
      <c r="B172" s="545" t="s">
        <v>602</v>
      </c>
    </row>
    <row r="173" ht="15" spans="1:2">
      <c r="A173" s="544" t="s">
        <v>601</v>
      </c>
      <c r="B173" s="545" t="s">
        <v>603</v>
      </c>
    </row>
    <row r="174" ht="15" spans="1:2">
      <c r="A174" s="544" t="s">
        <v>601</v>
      </c>
      <c r="B174" s="545" t="s">
        <v>604</v>
      </c>
    </row>
    <row r="175" ht="15" spans="1:2">
      <c r="A175" s="544" t="s">
        <v>601</v>
      </c>
      <c r="B175" s="545" t="s">
        <v>605</v>
      </c>
    </row>
    <row r="176" ht="15" spans="1:2">
      <c r="A176" s="544" t="s">
        <v>601</v>
      </c>
      <c r="B176" s="545" t="s">
        <v>606</v>
      </c>
    </row>
    <row r="177" ht="15" spans="1:2">
      <c r="A177" s="544" t="s">
        <v>601</v>
      </c>
      <c r="B177" s="545" t="s">
        <v>607</v>
      </c>
    </row>
    <row r="178" ht="15" spans="1:2">
      <c r="A178" s="544" t="s">
        <v>601</v>
      </c>
      <c r="B178" s="545" t="s">
        <v>608</v>
      </c>
    </row>
    <row r="179" ht="15" spans="1:2">
      <c r="A179" s="544" t="s">
        <v>601</v>
      </c>
      <c r="B179" s="545" t="s">
        <v>609</v>
      </c>
    </row>
    <row r="180" ht="15" spans="1:2">
      <c r="A180" s="544" t="s">
        <v>601</v>
      </c>
      <c r="B180" s="545" t="s">
        <v>610</v>
      </c>
    </row>
    <row r="181" ht="15" spans="1:2">
      <c r="A181" s="544" t="s">
        <v>601</v>
      </c>
      <c r="B181" s="546" t="s">
        <v>611</v>
      </c>
    </row>
    <row r="182" ht="15" spans="1:2">
      <c r="A182" s="544" t="s">
        <v>601</v>
      </c>
      <c r="B182" s="545" t="s">
        <v>612</v>
      </c>
    </row>
    <row r="183" ht="15" spans="1:2">
      <c r="A183" s="544" t="s">
        <v>601</v>
      </c>
      <c r="B183" s="545" t="s">
        <v>473</v>
      </c>
    </row>
    <row r="184" ht="15" spans="1:2">
      <c r="A184" s="544" t="s">
        <v>601</v>
      </c>
      <c r="B184" s="545" t="s">
        <v>613</v>
      </c>
    </row>
    <row r="185" ht="15" spans="1:2">
      <c r="A185" s="544" t="s">
        <v>601</v>
      </c>
      <c r="B185" s="545" t="s">
        <v>614</v>
      </c>
    </row>
    <row r="186" ht="15" spans="1:2">
      <c r="A186" s="544" t="s">
        <v>601</v>
      </c>
      <c r="B186" s="545" t="s">
        <v>615</v>
      </c>
    </row>
    <row r="187" ht="15" spans="1:2">
      <c r="A187" s="544" t="s">
        <v>601</v>
      </c>
      <c r="B187" s="545" t="s">
        <v>616</v>
      </c>
    </row>
    <row r="188" ht="15" spans="1:2">
      <c r="A188" s="544" t="s">
        <v>601</v>
      </c>
      <c r="B188" s="545" t="s">
        <v>617</v>
      </c>
    </row>
    <row r="189" ht="15" spans="1:2">
      <c r="A189" s="544" t="s">
        <v>601</v>
      </c>
      <c r="B189" s="545" t="s">
        <v>618</v>
      </c>
    </row>
    <row r="190" ht="15" spans="1:2">
      <c r="A190" s="544" t="s">
        <v>601</v>
      </c>
      <c r="B190" s="545" t="s">
        <v>619</v>
      </c>
    </row>
    <row r="191" ht="15" spans="1:2">
      <c r="A191" s="544" t="s">
        <v>601</v>
      </c>
      <c r="B191" s="545" t="s">
        <v>620</v>
      </c>
    </row>
    <row r="192" ht="15" spans="1:2">
      <c r="A192" s="544" t="s">
        <v>601</v>
      </c>
      <c r="B192" s="545" t="s">
        <v>621</v>
      </c>
    </row>
    <row r="193" ht="15" spans="1:2">
      <c r="A193" s="544" t="s">
        <v>601</v>
      </c>
      <c r="B193" s="545" t="s">
        <v>622</v>
      </c>
    </row>
    <row r="194" ht="15" spans="1:2">
      <c r="A194" s="544" t="s">
        <v>601</v>
      </c>
      <c r="B194" s="545" t="s">
        <v>623</v>
      </c>
    </row>
    <row r="195" ht="15" spans="1:2">
      <c r="A195" s="544" t="s">
        <v>601</v>
      </c>
      <c r="B195" s="545" t="s">
        <v>624</v>
      </c>
    </row>
    <row r="196" ht="15" spans="1:2">
      <c r="A196" s="544" t="s">
        <v>601</v>
      </c>
      <c r="B196" s="545" t="s">
        <v>625</v>
      </c>
    </row>
    <row r="197" ht="15" spans="1:2">
      <c r="A197" s="544" t="s">
        <v>601</v>
      </c>
      <c r="B197" s="546" t="s">
        <v>626</v>
      </c>
    </row>
    <row r="198" ht="15" spans="1:2">
      <c r="A198" s="544" t="s">
        <v>601</v>
      </c>
      <c r="B198" s="546" t="s">
        <v>627</v>
      </c>
    </row>
    <row r="199" ht="15" spans="1:2">
      <c r="A199" s="544" t="s">
        <v>601</v>
      </c>
      <c r="B199" s="545" t="s">
        <v>628</v>
      </c>
    </row>
    <row r="200" ht="15" spans="1:2">
      <c r="A200" s="544" t="s">
        <v>601</v>
      </c>
      <c r="B200" s="546" t="s">
        <v>629</v>
      </c>
    </row>
    <row r="201" ht="15" spans="1:2">
      <c r="A201" s="544" t="s">
        <v>601</v>
      </c>
      <c r="B201" s="546" t="s">
        <v>630</v>
      </c>
    </row>
    <row r="202" ht="15" spans="1:2">
      <c r="A202" s="544" t="s">
        <v>601</v>
      </c>
      <c r="B202" s="546" t="s">
        <v>631</v>
      </c>
    </row>
    <row r="203" ht="15" spans="1:2">
      <c r="A203" s="544" t="s">
        <v>601</v>
      </c>
      <c r="B203" s="546" t="s">
        <v>632</v>
      </c>
    </row>
    <row r="204" ht="15" spans="1:2">
      <c r="A204" s="544" t="s">
        <v>601</v>
      </c>
      <c r="B204" s="545" t="s">
        <v>633</v>
      </c>
    </row>
    <row r="205" ht="15" spans="1:2">
      <c r="A205" s="544" t="s">
        <v>601</v>
      </c>
      <c r="B205" s="545" t="s">
        <v>634</v>
      </c>
    </row>
    <row r="206" ht="15" spans="1:2">
      <c r="A206" s="544" t="s">
        <v>601</v>
      </c>
      <c r="B206" s="545" t="s">
        <v>635</v>
      </c>
    </row>
    <row r="207" ht="15" spans="1:2">
      <c r="A207" s="544" t="s">
        <v>601</v>
      </c>
      <c r="B207" s="545" t="s">
        <v>636</v>
      </c>
    </row>
    <row r="208" ht="15" spans="1:2">
      <c r="A208" s="544" t="s">
        <v>601</v>
      </c>
      <c r="B208" s="546" t="s">
        <v>637</v>
      </c>
    </row>
    <row r="209" ht="15" spans="1:2">
      <c r="A209" s="544" t="s">
        <v>601</v>
      </c>
      <c r="B209" s="545" t="s">
        <v>638</v>
      </c>
    </row>
    <row r="210" ht="15" spans="1:2">
      <c r="A210" s="544" t="s">
        <v>601</v>
      </c>
      <c r="B210" s="545" t="s">
        <v>639</v>
      </c>
    </row>
    <row r="211" ht="15" spans="1:2">
      <c r="A211" s="544" t="s">
        <v>640</v>
      </c>
      <c r="B211" s="545" t="s">
        <v>428</v>
      </c>
    </row>
    <row r="212" ht="15" spans="1:2">
      <c r="A212" s="544" t="s">
        <v>640</v>
      </c>
      <c r="B212" s="545" t="s">
        <v>641</v>
      </c>
    </row>
    <row r="213" ht="15" spans="1:2">
      <c r="A213" s="544" t="s">
        <v>640</v>
      </c>
      <c r="B213" s="545" t="s">
        <v>642</v>
      </c>
    </row>
    <row r="214" ht="15" spans="1:2">
      <c r="A214" s="544" t="s">
        <v>640</v>
      </c>
      <c r="B214" s="545" t="s">
        <v>643</v>
      </c>
    </row>
    <row r="215" ht="15" spans="1:2">
      <c r="A215" s="544" t="s">
        <v>640</v>
      </c>
      <c r="B215" s="545" t="s">
        <v>644</v>
      </c>
    </row>
    <row r="216" ht="15" spans="1:2">
      <c r="A216" s="544" t="s">
        <v>640</v>
      </c>
      <c r="B216" s="546" t="s">
        <v>645</v>
      </c>
    </row>
    <row r="217" ht="15" spans="1:2">
      <c r="A217" s="544" t="s">
        <v>640</v>
      </c>
      <c r="B217" s="545" t="s">
        <v>646</v>
      </c>
    </row>
    <row r="218" ht="15" spans="1:2">
      <c r="A218" s="544" t="s">
        <v>640</v>
      </c>
      <c r="B218" s="545" t="s">
        <v>647</v>
      </c>
    </row>
    <row r="219" ht="15" spans="1:2">
      <c r="A219" s="544" t="s">
        <v>640</v>
      </c>
      <c r="B219" s="545" t="s">
        <v>648</v>
      </c>
    </row>
    <row r="220" ht="15" spans="1:2">
      <c r="A220" s="544" t="s">
        <v>640</v>
      </c>
      <c r="B220" s="545" t="s">
        <v>649</v>
      </c>
    </row>
    <row r="221" ht="15" spans="1:2">
      <c r="A221" s="544" t="s">
        <v>640</v>
      </c>
      <c r="B221" s="545" t="s">
        <v>650</v>
      </c>
    </row>
    <row r="222" ht="15" spans="1:2">
      <c r="A222" s="544" t="s">
        <v>640</v>
      </c>
      <c r="B222" s="545" t="s">
        <v>651</v>
      </c>
    </row>
    <row r="223" ht="15" spans="1:2">
      <c r="A223" s="544" t="s">
        <v>640</v>
      </c>
      <c r="B223" s="545" t="s">
        <v>652</v>
      </c>
    </row>
    <row r="224" ht="15" spans="1:2">
      <c r="A224" s="544" t="s">
        <v>640</v>
      </c>
      <c r="B224" s="545" t="s">
        <v>653</v>
      </c>
    </row>
    <row r="225" ht="15" spans="1:2">
      <c r="A225" s="544" t="s">
        <v>640</v>
      </c>
      <c r="B225" s="545" t="s">
        <v>654</v>
      </c>
    </row>
    <row r="226" ht="15" spans="1:2">
      <c r="A226" s="544" t="s">
        <v>640</v>
      </c>
      <c r="B226" s="545" t="s">
        <v>655</v>
      </c>
    </row>
    <row r="227" ht="15" spans="1:2">
      <c r="A227" s="544" t="s">
        <v>640</v>
      </c>
      <c r="B227" s="545" t="s">
        <v>656</v>
      </c>
    </row>
    <row r="228" ht="15" spans="1:2">
      <c r="A228" s="544" t="s">
        <v>640</v>
      </c>
      <c r="B228" s="545" t="s">
        <v>657</v>
      </c>
    </row>
    <row r="229" ht="15" spans="1:2">
      <c r="A229" s="544" t="s">
        <v>640</v>
      </c>
      <c r="B229" s="545" t="s">
        <v>658</v>
      </c>
    </row>
    <row r="230" ht="15" spans="1:2">
      <c r="A230" s="544" t="s">
        <v>640</v>
      </c>
      <c r="B230" s="545" t="s">
        <v>659</v>
      </c>
    </row>
    <row r="231" ht="15" spans="1:2">
      <c r="A231" s="544" t="s">
        <v>640</v>
      </c>
      <c r="B231" s="546" t="s">
        <v>660</v>
      </c>
    </row>
    <row r="232" ht="15" spans="1:2">
      <c r="A232" s="544" t="s">
        <v>640</v>
      </c>
      <c r="B232" s="546" t="s">
        <v>661</v>
      </c>
    </row>
    <row r="233" ht="15" spans="1:2">
      <c r="A233" s="544" t="s">
        <v>640</v>
      </c>
      <c r="B233" s="546" t="s">
        <v>662</v>
      </c>
    </row>
    <row r="234" ht="15" spans="1:2">
      <c r="A234" s="544" t="s">
        <v>640</v>
      </c>
      <c r="B234" s="546" t="s">
        <v>663</v>
      </c>
    </row>
    <row r="235" ht="15" spans="1:2">
      <c r="A235" s="544" t="s">
        <v>640</v>
      </c>
      <c r="B235" s="546" t="s">
        <v>664</v>
      </c>
    </row>
    <row r="236" ht="15" spans="1:2">
      <c r="A236" s="544" t="s">
        <v>640</v>
      </c>
      <c r="B236" s="545" t="s">
        <v>665</v>
      </c>
    </row>
  </sheetData>
  <mergeCells count="1">
    <mergeCell ref="A1:B1"/>
  </mergeCells>
  <hyperlinks>
    <hyperlink ref="C1" location="目录!A1" display="目录"/>
    <hyperlink ref="C2" location="'D4-HKDHL化工价'!A1" display="D4-HKDHL化工价"/>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37</vt:i4>
      </vt:variant>
    </vt:vector>
  </HeadingPairs>
  <TitlesOfParts>
    <vt:vector size="37" baseType="lpstr">
      <vt:lpstr>目录</vt:lpstr>
      <vt:lpstr>DHL要求</vt:lpstr>
      <vt:lpstr>联邦要求</vt:lpstr>
      <vt:lpstr>TNT规则 </vt:lpstr>
      <vt:lpstr>UPS要求</vt:lpstr>
      <vt:lpstr>D3-HKDHL电池价</vt:lpstr>
      <vt:lpstr>D3-分区</vt:lpstr>
      <vt:lpstr>D4-HKDHL化工价</vt:lpstr>
      <vt:lpstr>D4-HKDHL化工价-分区</vt:lpstr>
      <vt:lpstr>D5-HKDHL特货价</vt:lpstr>
      <vt:lpstr>D5-HKDHL特货价-分区</vt:lpstr>
      <vt:lpstr>UPS公布价</vt:lpstr>
      <vt:lpstr>U1- HKUPS品牌价</vt:lpstr>
      <vt:lpstr>U1-HKUPS品牌价-分区</vt:lpstr>
      <vt:lpstr>U2-HKUPS红单电池价</vt:lpstr>
      <vt:lpstr>U3-HKUPS特货价</vt:lpstr>
      <vt:lpstr>U3-HKUPS特货价-分区 </vt:lpstr>
      <vt:lpstr>F1-香港联邦化妆品价</vt:lpstr>
      <vt:lpstr>F1分区</vt:lpstr>
      <vt:lpstr>F2-香港联邦特货价</vt:lpstr>
      <vt:lpstr>F2分区</vt:lpstr>
      <vt:lpstr>F3-香港联邦特货-T价</vt:lpstr>
      <vt:lpstr>F3分区表</vt:lpstr>
      <vt:lpstr>F4-香港联邦特货大货促销价</vt:lpstr>
      <vt:lpstr>F5-香港联邦敏感价</vt:lpstr>
      <vt:lpstr>F5-分区</vt:lpstr>
      <vt:lpstr>F9-大陆联邦特货价</vt:lpstr>
      <vt:lpstr>F9-分区</vt:lpstr>
      <vt:lpstr>E1-韩国EMS</vt:lpstr>
      <vt:lpstr>美国联邦电池价</vt:lpstr>
      <vt:lpstr>美1-美加电池专线</vt:lpstr>
      <vt:lpstr>美2-美国特货专线</vt:lpstr>
      <vt:lpstr>欧1-欧洲电池专线价</vt:lpstr>
      <vt:lpstr>B4-日新台东南亚电池专线</vt:lpstr>
      <vt:lpstr>B9-澳洲特货专线</vt:lpstr>
      <vt:lpstr>B-10香港特货专线</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2020-04-16T11:12:00Z</dcterms:created>
  <dcterms:modified xsi:type="dcterms:W3CDTF">2022-10-29T09:11:53Z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14275276020047C89001FBAD60C071CB</vt:lpwstr>
  </property>
  <property fmtid="{D5CDD505-2E9C-101B-9397-08002B2CF9AE}" pid="4" name="commondata">
    <vt:lpwstr>eyJoZGlkIjoiNGY4YTU5YzZkMDk2YWEzM2ZhZjVlYmM5NmY1OWRhN2YifQ==</vt:lpwstr>
  </property>
</Properties>
</file>