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代理价" sheetId="13" r:id="rId8"/>
    <sheet name="香港联邦IP代理价分区" sheetId="15" r:id="rId9"/>
    <sheet name="香港联邦大货促销价" sheetId="14" r:id="rId10"/>
    <sheet name="HKUPS红单小货价" sheetId="32" r:id="rId11"/>
    <sheet name="HKUPS红单小货价-分区" sheetId="34" r:id="rId12"/>
    <sheet name="HKUPS红单东南亚特惠价" sheetId="6" r:id="rId13"/>
    <sheet name="HKUPS红单大货促销价" sheetId="7" r:id="rId14"/>
    <sheet name="HKUPS红单南美非洲促销价" sheetId="35" r:id="rId15"/>
    <sheet name="美森限时达"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1">#REF!</definedName>
    <definedName name="\A" localSheetId="11">#REF!</definedName>
    <definedName name="\B" localSheetId="11">#REF!</definedName>
    <definedName name="\C" localSheetId="11">#REF!</definedName>
    <definedName name="\L" localSheetId="11">#REF!</definedName>
    <definedName name="\M" localSheetId="11">#REF!</definedName>
    <definedName name="\P" localSheetId="11">#REF!</definedName>
    <definedName name="\R" localSheetId="11">#REF!</definedName>
    <definedName name="\S" localSheetId="11">#REF!</definedName>
    <definedName name="\W" localSheetId="11">#REF!</definedName>
    <definedName name="\Z" localSheetId="11">#REF!</definedName>
    <definedName name="______AFF1" localSheetId="11">#REF!</definedName>
    <definedName name="______UPD1" localSheetId="11">#REF!</definedName>
    <definedName name="______UPD2" localSheetId="11">#REF!</definedName>
    <definedName name="_____AFF1" localSheetId="11">#REF!</definedName>
    <definedName name="_____UPD1" localSheetId="11">#REF!</definedName>
    <definedName name="_____UPD2" localSheetId="11">#REF!</definedName>
    <definedName name="____AFF1" localSheetId="11">#REF!</definedName>
    <definedName name="____UPD1" localSheetId="11">#REF!</definedName>
    <definedName name="____UPD2" localSheetId="11">#REF!</definedName>
    <definedName name="___AFF1" localSheetId="11">#REF!</definedName>
    <definedName name="___UPD1" localSheetId="11">#REF!</definedName>
    <definedName name="___UPD2" localSheetId="11">#REF!</definedName>
    <definedName name="__AAPR_AVA" localSheetId="11">#REF!</definedName>
    <definedName name="__AAUG_AVA" localSheetId="11">#REF!</definedName>
    <definedName name="__ADEC_AVA" localSheetId="11">#REF!</definedName>
    <definedName name="__AFEB_AVA" localSheetId="11">#REF!</definedName>
    <definedName name="__AFF1" localSheetId="11">#REF!</definedName>
    <definedName name="__AJAN_AVA" localSheetId="11">#REF!</definedName>
    <definedName name="__AJUL_AVA" localSheetId="11">#REF!</definedName>
    <definedName name="__AJUN_AVA" localSheetId="11">#REF!</definedName>
    <definedName name="__AMAR_AVA" localSheetId="11">#REF!</definedName>
    <definedName name="__AMAY_AVA" localSheetId="11">#REF!</definedName>
    <definedName name="__ANOV_AVA" localSheetId="11">#REF!</definedName>
    <definedName name="__AOCT_AVA" localSheetId="11">#REF!</definedName>
    <definedName name="__ASEP_AVA" localSheetId="11">#REF!</definedName>
    <definedName name="__DAT1" localSheetId="11">#REF!</definedName>
    <definedName name="__DAT2" localSheetId="11">#REF!</definedName>
    <definedName name="__DAT3" localSheetId="11">#REF!</definedName>
    <definedName name="__DAT4" localSheetId="11">#REF!</definedName>
    <definedName name="__DAT5" localSheetId="11">#REF!</definedName>
    <definedName name="__DHL2" localSheetId="11">#REF!</definedName>
    <definedName name="__EMS1" localSheetId="11">#REF!</definedName>
    <definedName name="__EMS2" localSheetId="11">#REF!</definedName>
    <definedName name="__KPI1" localSheetId="11">#REF!</definedName>
    <definedName name="__KPI2" localSheetId="11">#REF!</definedName>
    <definedName name="__MRP_YTD_AVA" localSheetId="11">#REF!</definedName>
    <definedName name="__TOTAL_AVA" localSheetId="11">#REF!</definedName>
    <definedName name="__UPD1" localSheetId="11">#REF!</definedName>
    <definedName name="__UPD2" localSheetId="11">#REF!</definedName>
    <definedName name="__WEF1" localSheetId="11">#REF!</definedName>
    <definedName name="__WEF2" localSheetId="11">#REF!</definedName>
    <definedName name="__XP1" localSheetId="11">#REF!</definedName>
    <definedName name="__XP2" localSheetId="11">#REF!</definedName>
    <definedName name="__YAPR_AVA" localSheetId="11">#REF!</definedName>
    <definedName name="__YAUG_AVA" localSheetId="11">#REF!</definedName>
    <definedName name="__YDEC_AVA" localSheetId="11">#REF!</definedName>
    <definedName name="__YFEB_AVA" localSheetId="11">#REF!</definedName>
    <definedName name="__YJAN_AVA" localSheetId="11">#REF!</definedName>
    <definedName name="__YJUL_AVA" localSheetId="11">#REF!</definedName>
    <definedName name="__YJUN_AVA" localSheetId="11">#REF!</definedName>
    <definedName name="__YMAR_AVA" localSheetId="11">#REF!</definedName>
    <definedName name="__YMAY_AVA" localSheetId="11">#REF!</definedName>
    <definedName name="__YNOV_AVA" localSheetId="11">#REF!</definedName>
    <definedName name="__YOCT_AVA" localSheetId="11">#REF!</definedName>
    <definedName name="__YSEP_AVA" localSheetId="11">#REF!</definedName>
    <definedName name="_10_" localSheetId="11">#REF!</definedName>
    <definedName name="_20_" localSheetId="11">#REF!</definedName>
    <definedName name="_30_" localSheetId="11">#REF!</definedName>
    <definedName name="_40_" localSheetId="11">#REF!</definedName>
    <definedName name="_50_" localSheetId="11">#REF!</definedName>
    <definedName name="_AFF1" localSheetId="11">#REF!</definedName>
    <definedName name="_CONTROLE" localSheetId="11">#REF!</definedName>
    <definedName name="_DAT1" localSheetId="11">#REF!</definedName>
    <definedName name="_DAT2" localSheetId="11">#REF!</definedName>
    <definedName name="_DAT3" localSheetId="11">#REF!</definedName>
    <definedName name="_DAT4" localSheetId="11">#REF!</definedName>
    <definedName name="_DAT5" localSheetId="11">#REF!</definedName>
    <definedName name="_DHL2" localSheetId="11">#REF!</definedName>
    <definedName name="_EMS1" localSheetId="11">#REF!</definedName>
    <definedName name="_EMS2" localSheetId="11">#REF!</definedName>
    <definedName name="_Fill" localSheetId="11" hidden="1">#REF!</definedName>
    <definedName name="_FIN" localSheetId="11">#REF!</definedName>
    <definedName name="_IMP30319CONSO" localSheetId="11">#REF!</definedName>
    <definedName name="_IMPRESULTDIV" localSheetId="11">#REF!</definedName>
    <definedName name="_KPI1" localSheetId="11">#REF!</definedName>
    <definedName name="_KPI2" localSheetId="11">#REF!</definedName>
    <definedName name="_MAJBUDGET" localSheetId="11">#REF!</definedName>
    <definedName name="_MAJCROSSCHG" localSheetId="11">#REF!</definedName>
    <definedName name="_MENUIMPORT" localSheetId="11">#REF!</definedName>
    <definedName name="_Sort" localSheetId="11" hidden="1">#REF!</definedName>
    <definedName name="_UPD1" localSheetId="11">#REF!</definedName>
    <definedName name="_UPD2" localSheetId="11">#REF!</definedName>
    <definedName name="_UPLOAD" localSheetId="11">#REF!</definedName>
    <definedName name="_UPLOAD1" localSheetId="11">#REF!</definedName>
    <definedName name="_VERSIONS" localSheetId="11">#REF!</definedName>
    <definedName name="_WEF1" localSheetId="11">#REF!</definedName>
    <definedName name="_WEF2" localSheetId="11">#REF!</definedName>
    <definedName name="_XP1" localSheetId="11">#REF!</definedName>
    <definedName name="_XP2" localSheetId="11">#REF!</definedName>
    <definedName name="A" localSheetId="11">#REF!</definedName>
    <definedName name="aaa" localSheetId="11">#REF!</definedName>
    <definedName name="aaabbb" localSheetId="11">#REF!</definedName>
    <definedName name="AD_WPX" localSheetId="11">#REF!</definedName>
    <definedName name="ALL" localSheetId="11">#REF!</definedName>
    <definedName name="ALLTREND" localSheetId="11">#REF!</definedName>
    <definedName name="AMSBALANCESHEET" localSheetId="11">#REF!</definedName>
    <definedName name="AMSVAR" localSheetId="11">#REF!</definedName>
    <definedName name="AMSVARNLG" localSheetId="11">#REF!</definedName>
    <definedName name="ANALYSIS" localSheetId="11">#REF!</definedName>
    <definedName name="AR" localSheetId="11" hidden="1">#REF!</definedName>
    <definedName name="A价" localSheetId="11">#REF!</definedName>
    <definedName name="backup" localSheetId="11">#REF!</definedName>
    <definedName name="BANALYSIS" localSheetId="11">#REF!</definedName>
    <definedName name="BELLOW1" localSheetId="11">#REF!</definedName>
    <definedName name="BFDG" localSheetId="11">#REF!</definedName>
    <definedName name="BGact2003E" localSheetId="11">#REF!</definedName>
    <definedName name="BGact2003R" localSheetId="11">#REF!</definedName>
    <definedName name="BGbud2003E" localSheetId="11">#REF!</definedName>
    <definedName name="BGbud2003R" localSheetId="11">#REF!</definedName>
    <definedName name="BI" localSheetId="11">#REF!</definedName>
    <definedName name="BM" localSheetId="11">#REF!</definedName>
    <definedName name="BORDERMONTHLY" localSheetId="11">#REF!</definedName>
    <definedName name="BS" localSheetId="11">#REF!</definedName>
    <definedName name="BUDGETFORMAT" localSheetId="11">#REF!</definedName>
    <definedName name="BUDOPSWEFWK" localSheetId="11">#REF!</definedName>
    <definedName name="C_COSTCARD" localSheetId="11">#REF!</definedName>
    <definedName name="C_COSTDATA" localSheetId="11">#REF!</definedName>
    <definedName name="C_DOXGRAPH" localSheetId="11">#REF!</definedName>
    <definedName name="C_MARGINCARD" localSheetId="11">#REF!</definedName>
    <definedName name="C_RATECARD" localSheetId="11">#REF!</definedName>
    <definedName name="CARAR" localSheetId="11">#REF!</definedName>
    <definedName name="CARD" localSheetId="11">#REF!</definedName>
    <definedName name="CARLIAB" localSheetId="11">#REF!</definedName>
    <definedName name="CATEGORY" localSheetId="11">#REF!</definedName>
    <definedName name="CATEGORYPOV" localSheetId="11">#REF!</definedName>
    <definedName name="CATLIST" localSheetId="11">#REF!</definedName>
    <definedName name="CC_WPX" localSheetId="11">#REF!</definedName>
    <definedName name="CELLPOINTER" localSheetId="11">#REF!</definedName>
    <definedName name="check" localSheetId="11">#REF!</definedName>
    <definedName name="CHIFFRE" localSheetId="11">#REF!</definedName>
    <definedName name="CN_NEW_CARD" localSheetId="11">#REF!</definedName>
    <definedName name="CN_ZONES" localSheetId="11">#REF!</definedName>
    <definedName name="CNP_NEW_CARD" localSheetId="11">#REF!</definedName>
    <definedName name="CNP_ZONES" localSheetId="11">#REF!</definedName>
    <definedName name="COLBUD" localSheetId="11">#REF!</definedName>
    <definedName name="COLBUDSE3" localSheetId="11">#REF!</definedName>
    <definedName name="COMPTE" localSheetId="11">#REF!</definedName>
    <definedName name="Consolidated_Cash_Flow_Statements_after_appropriation_of_net_income____m" localSheetId="11">#REF!</definedName>
    <definedName name="CONSOLIDATED1" localSheetId="11">#REF!</definedName>
    <definedName name="CONSWGT" localSheetId="11">#REF!</definedName>
    <definedName name="CONTDE" localSheetId="11">#REF!</definedName>
    <definedName name="CONTFD" localSheetId="11">#REF!</definedName>
    <definedName name="CONTFE" localSheetId="11">#REF!</definedName>
    <definedName name="CONTPD" localSheetId="11">#REF!</definedName>
    <definedName name="CONTPE" localSheetId="11">#REF!</definedName>
    <definedName name="Contract" localSheetId="11">#REF!</definedName>
    <definedName name="Contract_rates" localSheetId="11">#REF!</definedName>
    <definedName name="Country_kpi_blok" localSheetId="11">#REF!</definedName>
    <definedName name="Country_kpi_blok_EMN" localSheetId="11">#REF!</definedName>
    <definedName name="Country_kpi_EMN" localSheetId="11">#REF!</definedName>
    <definedName name="Country_kpi_margins" localSheetId="11">#REF!</definedName>
    <definedName name="Country_kpi_margins_emn" localSheetId="11">#REF!</definedName>
    <definedName name="Country_kpi_per" localSheetId="11">#REF!</definedName>
    <definedName name="COY" localSheetId="11">#REF!</definedName>
    <definedName name="CRIT" localSheetId="11">#REF!</definedName>
    <definedName name="CROSSCHGEMS" localSheetId="11">#REF!</definedName>
    <definedName name="CROSSCHGEMS1" localSheetId="11">#REF!</definedName>
    <definedName name="CROSSCHGSERO" localSheetId="11">#REF!</definedName>
    <definedName name="CROSSCHGSERO1" localSheetId="11">#REF!</definedName>
    <definedName name="CurrDOXCard" localSheetId="11">#REF!</definedName>
    <definedName name="CURRENT_CARD" localSheetId="11">#REF!</definedName>
    <definedName name="CURRENTYEAR" localSheetId="11">#REF!</definedName>
    <definedName name="___DAT5" localSheetId="11">#REF!</definedName>
    <definedName name="Data2" localSheetId="11">#REF!</definedName>
    <definedName name="Database" localSheetId="11" hidden="1">#REF!</definedName>
    <definedName name="DataEP" localSheetId="11">#REF!</definedName>
    <definedName name="DataNI" localSheetId="11">#REF!</definedName>
    <definedName name="DepotAC" localSheetId="11">#REF!</definedName>
    <definedName name="DepotStA20" localSheetId="11">#REF!</definedName>
    <definedName name="DepotStA6" localSheetId="11">#REF!</definedName>
    <definedName name="DepotSTRoute" localSheetId="11">#REF!</definedName>
    <definedName name="DepotZiek" localSheetId="11">#REF!</definedName>
    <definedName name="DESTCOSTS" localSheetId="11">#REF!</definedName>
    <definedName name="DFAD" localSheetId="11">#REF!</definedName>
    <definedName name="dfd" localSheetId="11">#REF!</definedName>
    <definedName name="dfdf" localSheetId="11">#REF!</definedName>
    <definedName name="DHL" localSheetId="11">#REF!</definedName>
    <definedName name="dhlsd" localSheetId="11">#REF!</definedName>
    <definedName name="DHL分区表" localSheetId="11" hidden="1">#REF!</definedName>
    <definedName name="DIRECTORY" localSheetId="11">#REF!</definedName>
    <definedName name="DIV" localSheetId="11">#REF!</definedName>
    <definedName name="dkjt" localSheetId="11">#REF!</definedName>
    <definedName name="Docs" localSheetId="11">#REF!</definedName>
    <definedName name="DOX" localSheetId="11">#REF!</definedName>
    <definedName name="DOX_Band" localSheetId="11">#REF!</definedName>
    <definedName name="DOX_GRAPHS" localSheetId="11">#REF!</definedName>
    <definedName name="DOX_MMS" localSheetId="11">#REF!</definedName>
    <definedName name="Dox_pivot_table" localSheetId="11">#REF!</definedName>
    <definedName name="DOXACPS" localSheetId="11">#REF!</definedName>
    <definedName name="DOXKGINP" localSheetId="11">#REF!</definedName>
    <definedName name="DTD_0.5_kg" localSheetId="11">#REF!</definedName>
    <definedName name="dte" localSheetId="11">#REF!</definedName>
    <definedName name="dted" localSheetId="11" hidden="1">#REF!</definedName>
    <definedName name="earningsexp99q3" localSheetId="11">#REF!</definedName>
    <definedName name="earningsexp99q3ytd" localSheetId="11">#REF!</definedName>
    <definedName name="earningsexpeur99q3" localSheetId="11">#REF!</definedName>
    <definedName name="earningsexpeur99q3ytd" localSheetId="11">#REF!</definedName>
    <definedName name="earningsexpint99q3" localSheetId="11">#REF!</definedName>
    <definedName name="earningsexpint99q3ytd" localSheetId="11">#REF!</definedName>
    <definedName name="earningslog99q3" localSheetId="11">#REF!</definedName>
    <definedName name="earningslog99q3ytd" localSheetId="11">#REF!</definedName>
    <definedName name="earningsmail99q3" localSheetId="11">#REF!</definedName>
    <definedName name="earningsmail99q3ytd" localSheetId="11">#REF!</definedName>
    <definedName name="EMS" localSheetId="11">#REF!</definedName>
    <definedName name="___EMS1" localSheetId="11">#REF!</definedName>
    <definedName name="___EMS2" localSheetId="11">#REF!</definedName>
    <definedName name="entities" localSheetId="11">#REF!</definedName>
    <definedName name="ENTLIST" localSheetId="11">#REF!</definedName>
    <definedName name="eur" localSheetId="11">#REF!</definedName>
    <definedName name="fas" localSheetId="11" hidden="1">#REF!</definedName>
    <definedName name="fd" localSheetId="11">#REF!</definedName>
    <definedName name="fer" localSheetId="11">#REF!</definedName>
    <definedName name="ff" localSheetId="11">#REF!</definedName>
    <definedName name="FFR" localSheetId="11">#REF!</definedName>
    <definedName name="fgsfg" localSheetId="11">#REF!</definedName>
    <definedName name="fhoaiyfe" localSheetId="11">#REF!</definedName>
    <definedName name="Fid" localSheetId="11">#REF!</definedName>
    <definedName name="FILENAME" localSheetId="11">#REF!</definedName>
    <definedName name="Financial_Data_Actual" localSheetId="11">#REF!</definedName>
    <definedName name="FRT" localSheetId="11">#REF!</definedName>
    <definedName name="GFSDFAG" localSheetId="11">#REF!</definedName>
    <definedName name="GLO" localSheetId="11">#REF!</definedName>
    <definedName name="GLOBAL1" localSheetId="11">#REF!</definedName>
    <definedName name="GLOBAL2" localSheetId="11">#REF!</definedName>
    <definedName name="GOTO_CCC" localSheetId="11">#REF!</definedName>
    <definedName name="GOTO_CCD" localSheetId="11">#REF!</definedName>
    <definedName name="GOTO_CDG" localSheetId="11">#REF!</definedName>
    <definedName name="GOTO_CMC" localSheetId="11">#REF!</definedName>
    <definedName name="GOTO_CRC" localSheetId="11">#REF!</definedName>
    <definedName name="GOTO_CWG" localSheetId="11">#REF!</definedName>
    <definedName name="GOTO_NCC" localSheetId="11">#REF!</definedName>
    <definedName name="GOTO_NCD" localSheetId="11">#REF!</definedName>
    <definedName name="GOTO_NDG" localSheetId="11">#REF!</definedName>
    <definedName name="GOTO_NMC" localSheetId="11">#REF!</definedName>
    <definedName name="GOTO_NRC" localSheetId="11">#REF!</definedName>
    <definedName name="GOTO_PRINTMENU" localSheetId="11">#REF!</definedName>
    <definedName name="HEADCOUNT1" localSheetId="11">#REF!</definedName>
    <definedName name="HEADCOUNT2" localSheetId="11">#REF!</definedName>
    <definedName name="hg" localSheetId="11">#REF!</definedName>
    <definedName name="hhh" localSheetId="11">#REF!</definedName>
    <definedName name="hj" localSheetId="11">#REF!</definedName>
    <definedName name="hkh" localSheetId="11">#REF!</definedName>
    <definedName name="iata_lu" localSheetId="11">#REF!</definedName>
    <definedName name="ie_lu" localSheetId="11">#REF!</definedName>
    <definedName name="iii" localSheetId="11">#REF!</definedName>
    <definedName name="IMP" localSheetId="11">#REF!</definedName>
    <definedName name="IMP30319CONSO" localSheetId="11">#REF!</definedName>
    <definedName name="IMPRESULTDIV" localSheetId="11">#REF!</definedName>
    <definedName name="jjjj" localSheetId="11">#REF!</definedName>
    <definedName name="JK" localSheetId="11">#REF!</definedName>
    <definedName name="kdjkt" localSheetId="11">#REF!</definedName>
    <definedName name="kjfkd" localSheetId="11">#REF!</definedName>
    <definedName name="___KPI1" localSheetId="11">#REF!</definedName>
    <definedName name="___KPI2" localSheetId="11">#REF!</definedName>
    <definedName name="kukuk" localSheetId="11">#REF!</definedName>
    <definedName name="LABEL1" localSheetId="11">#REF!</definedName>
    <definedName name="LABEL2" localSheetId="11">#REF!</definedName>
    <definedName name="LASTMTHYEAR" localSheetId="11">#REF!</definedName>
    <definedName name="LECTEURMONTHLY" localSheetId="11">#REF!</definedName>
    <definedName name="LHANALYSIS" localSheetId="11">#REF!</definedName>
    <definedName name="LIGNEDEBUT" localSheetId="11">#REF!</definedName>
    <definedName name="LIGNEFIN" localSheetId="11">#REF!</definedName>
    <definedName name="LIGNEPL" localSheetId="11">#REF!</definedName>
    <definedName name="LOOKUP" localSheetId="11">#REF!</definedName>
    <definedName name="LR_WPX" localSheetId="11">#REF!</definedName>
    <definedName name="M" localSheetId="11">#REF!</definedName>
    <definedName name="MAILFAST1" localSheetId="11">#REF!</definedName>
    <definedName name="MAILFAST2" localSheetId="11">#REF!</definedName>
    <definedName name="MAINMENU" localSheetId="11">#REF!</definedName>
    <definedName name="MENU" localSheetId="11">#REF!</definedName>
    <definedName name="MF" localSheetId="11">#REF!</definedName>
    <definedName name="MOISBUD" localSheetId="11">#REF!</definedName>
    <definedName name="Months" localSheetId="11">#REF!</definedName>
    <definedName name="MONTHYEAR" localSheetId="11">#REF!</definedName>
    <definedName name="msc_dock" localSheetId="11">#REF!</definedName>
    <definedName name="msc_lu" localSheetId="11">#REF!</definedName>
    <definedName name="N_COLBUDSE3" localSheetId="11">#REF!</definedName>
    <definedName name="N_COSTCARD" localSheetId="11">#REF!</definedName>
    <definedName name="N_COSTDATA" localSheetId="11">#REF!</definedName>
    <definedName name="N_DOXGRAPH" localSheetId="11">#REF!</definedName>
    <definedName name="N_MARGINCARD" localSheetId="11">#REF!</definedName>
    <definedName name="N_RATECARD" localSheetId="11">#REF!</definedName>
    <definedName name="NAT" localSheetId="11">#REF!</definedName>
    <definedName name="NATIONAL1" localSheetId="11">#REF!</definedName>
    <definedName name="NATIONAL2" localSheetId="11">#REF!</definedName>
    <definedName name="NC_WPX" localSheetId="11">#REF!</definedName>
    <definedName name="NETEMS" localSheetId="11">#REF!</definedName>
    <definedName name="NETEMS1" localSheetId="11">#REF!</definedName>
    <definedName name="NETEMS2" localSheetId="11">#REF!</definedName>
    <definedName name="NETEMS3" localSheetId="11">#REF!</definedName>
    <definedName name="NETEMS4" localSheetId="11">#REF!</definedName>
    <definedName name="NEW_CARD" localSheetId="11">#REF!</definedName>
    <definedName name="NLG" localSheetId="11">#REF!</definedName>
    <definedName name="nnnn" localSheetId="11">#REF!</definedName>
    <definedName name="NOMCHAMP" localSheetId="11">#REF!</definedName>
    <definedName name="NONDIV1" localSheetId="11">#REF!</definedName>
    <definedName name="NONDIV2" localSheetId="11">#REF!</definedName>
    <definedName name="NONDIVEMS" localSheetId="11">#REF!</definedName>
    <definedName name="NONDIVFR" localSheetId="11">#REF!</definedName>
    <definedName name="NONDIVSERO" localSheetId="11">#REF!</definedName>
    <definedName name="NZD" localSheetId="11">#REF!</definedName>
    <definedName name="OB_Costs" localSheetId="11">#REF!</definedName>
    <definedName name="OB_DOX" localSheetId="11">#REF!</definedName>
    <definedName name="OB_WPX" localSheetId="11">#REF!</definedName>
    <definedName name="OLDDOXACPS" localSheetId="11">#REF!</definedName>
    <definedName name="OLDWPXACPS" localSheetId="11">#REF!</definedName>
    <definedName name="operexpenses99q3" localSheetId="11">#REF!</definedName>
    <definedName name="outlook" localSheetId="11">#REF!</definedName>
    <definedName name="P_COMPETITORS1" localSheetId="11">#REF!</definedName>
    <definedName name="P_COMPETITORS2" localSheetId="11">#REF!</definedName>
    <definedName name="P_CONTRACT_RATE" localSheetId="11">#REF!</definedName>
    <definedName name="P_CURRENT_CARD" localSheetId="11">#REF!</definedName>
    <definedName name="P_DOX_GRAPHS" localSheetId="11">#REF!</definedName>
    <definedName name="P_NEW_CARD" localSheetId="11">#REF!</definedName>
    <definedName name="P_PRISMDATA" localSheetId="11">#REF!</definedName>
    <definedName name="P_RATE_TABLES" localSheetId="11">#REF!</definedName>
    <definedName name="P_WPX_GRAPHS" localSheetId="11">#REF!</definedName>
    <definedName name="P_ZONES" localSheetId="11">#REF!</definedName>
    <definedName name="Parcels" localSheetId="11">#REF!</definedName>
    <definedName name="PATHCONSWGT" localSheetId="11">#REF!</definedName>
    <definedName name="PDIVISIONS" localSheetId="11">#REF!</definedName>
    <definedName name="PDIVISIONS1" localSheetId="11">#REF!</definedName>
    <definedName name="PERIODVALUE" localSheetId="11">#REF!</definedName>
    <definedName name="PERIODYEAR" localSheetId="11">#REF!</definedName>
    <definedName name="PERLIST" localSheetId="11">#REF!</definedName>
    <definedName name="perSumE" localSheetId="11">#REF!</definedName>
    <definedName name="perSumEbit" localSheetId="11">#REF!</definedName>
    <definedName name="perSumR" localSheetId="11">#REF!</definedName>
    <definedName name="perSumRev" localSheetId="11">#REF!</definedName>
    <definedName name="PNL_MONTH_FFR" localSheetId="11">#REF!</definedName>
    <definedName name="PNL_MONTH_NLG" localSheetId="11">#REF!</definedName>
    <definedName name="PNL_YTD_FFR" localSheetId="11">#REF!</definedName>
    <definedName name="PNL_YTD_NLG" localSheetId="11">#REF!</definedName>
    <definedName name="PPL" localSheetId="11">#REF!</definedName>
    <definedName name="PRINT" localSheetId="11">#REF!</definedName>
    <definedName name="_xlnm.Print_Area" localSheetId="11">#REF!</definedName>
    <definedName name="PRINT_AREA_MI" localSheetId="11">#REF!</definedName>
    <definedName name="PRINT_B" localSheetId="11">#REF!</definedName>
    <definedName name="Print_tariff" localSheetId="11">#REF!</definedName>
    <definedName name="_xlnm.Print_Titles" localSheetId="11" hidden="1">#REF!</definedName>
    <definedName name="PRINT_TITLES_MI" localSheetId="11">#REF!</definedName>
    <definedName name="PRINT1" localSheetId="11">#REF!</definedName>
    <definedName name="PRINT2" localSheetId="11">#REF!</definedName>
    <definedName name="print——b" localSheetId="11">#REF!</definedName>
    <definedName name="PRINTYOY" localSheetId="11">#REF!</definedName>
    <definedName name="PRISM_DATA" localSheetId="11">#REF!</definedName>
    <definedName name="PRISMDATA" localSheetId="11">#REF!</definedName>
    <definedName name="Property" localSheetId="11">#REF!</definedName>
    <definedName name="Proposed_Revenue" localSheetId="11">#REF!</definedName>
    <definedName name="Rate_10" localSheetId="11">#REF!</definedName>
    <definedName name="Rate_20" localSheetId="11">#REF!</definedName>
    <definedName name="Rate_30" localSheetId="11">#REF!</definedName>
    <definedName name="Rate_40" localSheetId="11">#REF!</definedName>
    <definedName name="Rate_50" localSheetId="11">#REF!</definedName>
    <definedName name="RATE_TABLES" localSheetId="11">#REF!</definedName>
    <definedName name="Rates" localSheetId="11">#REF!</definedName>
    <definedName name="Regio_s_Actual" localSheetId="11">#REF!</definedName>
    <definedName name="REGOFFNONDIV" localSheetId="11">#REF!</definedName>
    <definedName name="RESULTATNET" localSheetId="11">#REF!</definedName>
    <definedName name="RESULTATNET1" localSheetId="11">#REF!</definedName>
    <definedName name="REV_MONTH_FFR" localSheetId="11">#REF!</definedName>
    <definedName name="REV_MONTH_NLG" localSheetId="11">#REF!</definedName>
    <definedName name="REV_YTD_FFR" localSheetId="11">#REF!</definedName>
    <definedName name="REV_YTD_NLG" localSheetId="11">#REF!</definedName>
    <definedName name="reverse" localSheetId="11">#REF!,#REF!,#REF!,#REF!,#REF!,#REF!,#REF!,#REF!,#REF!,#REF!,#REF!,#REF!,#REF!,#REF!,#REF!,#REF!,#REF!,#REF!,#REF!,#REF!,#REF!,#REF!</definedName>
    <definedName name="revexp99q3" localSheetId="11">#REF!</definedName>
    <definedName name="revexp99q3ytd" localSheetId="11">#REF!</definedName>
    <definedName name="revexpeur99q3" localSheetId="11">#REF!</definedName>
    <definedName name="revexpeur99q3ytd" localSheetId="11">#REF!</definedName>
    <definedName name="revexpint99q3" localSheetId="11">#REF!</definedName>
    <definedName name="revexpintq399ytd" localSheetId="11">#REF!</definedName>
    <definedName name="revlog99q3" localSheetId="11">#REF!</definedName>
    <definedName name="revlog99q3ytd" localSheetId="11">#REF!</definedName>
    <definedName name="revmail99q3" localSheetId="11">#REF!</definedName>
    <definedName name="revmail99q3ytd" localSheetId="11">#REF!</definedName>
    <definedName name="rgc_lu" localSheetId="11">#REF!</definedName>
    <definedName name="Road" localSheetId="11">#REF!</definedName>
    <definedName name="RR" localSheetId="11">#REF!</definedName>
    <definedName name="RZ_C_CARD" localSheetId="11">#REF!</definedName>
    <definedName name="RZ_N_CARD" localSheetId="11">#REF!</definedName>
    <definedName name="S3APRIL" localSheetId="11">#REF!</definedName>
    <definedName name="S3AUGUST" localSheetId="11">#REF!</definedName>
    <definedName name="S3DECEMBER" localSheetId="11">#REF!</definedName>
    <definedName name="S3FEBRUARY" localSheetId="11">#REF!</definedName>
    <definedName name="S3JANUARY" localSheetId="11">#REF!</definedName>
    <definedName name="S3JULY" localSheetId="11">#REF!</definedName>
    <definedName name="S3JUNE" localSheetId="11">#REF!</definedName>
    <definedName name="S3MARCH" localSheetId="11">#REF!</definedName>
    <definedName name="S3MAY" localSheetId="11">#REF!</definedName>
    <definedName name="S3NOVEMBER" localSheetId="11">#REF!</definedName>
    <definedName name="S3OCTOBER" localSheetId="11">#REF!</definedName>
    <definedName name="S3SEPTEMBER" localSheetId="11">#REF!</definedName>
    <definedName name="SALES" localSheetId="11">#REF!</definedName>
    <definedName name="samson1995" localSheetId="11">#REF!</definedName>
    <definedName name="sdfs" localSheetId="11">#REF!</definedName>
    <definedName name="SEGMENT_1" localSheetId="11">#REF!</definedName>
    <definedName name="SEGMENT_2" localSheetId="11">#REF!</definedName>
    <definedName name="SEGMENT_3" localSheetId="11">#REF!</definedName>
    <definedName name="SEGMENT_4" localSheetId="11">#REF!</definedName>
    <definedName name="SEGMENT_5" localSheetId="11">#REF!</definedName>
    <definedName name="SEGMENT_6" localSheetId="11">#REF!</definedName>
    <definedName name="SEGMENT_7" localSheetId="11">#REF!</definedName>
    <definedName name="SEGMENT_8" localSheetId="11">#REF!</definedName>
    <definedName name="SERO1" localSheetId="11">#REF!</definedName>
    <definedName name="SERO2" localSheetId="11">#REF!</definedName>
    <definedName name="SHIPMENTS" localSheetId="11">#REF!</definedName>
    <definedName name="SPE" localSheetId="11">#REF!</definedName>
    <definedName name="SPECIAL1" localSheetId="11">#REF!</definedName>
    <definedName name="SPECIAL2" localSheetId="11">#REF!</definedName>
    <definedName name="SR_WPX" localSheetId="11">#REF!</definedName>
    <definedName name="supschedule" localSheetId="11">#REF!</definedName>
    <definedName name="TABLE30319CONSO" localSheetId="11">#REF!</definedName>
    <definedName name="TABLE30319DIV" localSheetId="11">#REF!</definedName>
    <definedName name="TAN" localSheetId="11">#REF!</definedName>
    <definedName name="TANAT1" localSheetId="11">#REF!</definedName>
    <definedName name="TANAT2" localSheetId="11">#REF!</definedName>
    <definedName name="Temp3" localSheetId="11">#REF!</definedName>
    <definedName name="TEMPLIST" localSheetId="11">#REF!</definedName>
    <definedName name="TEST0" localSheetId="11">#REF!</definedName>
    <definedName name="TESTKEYS" localSheetId="11">#REF!</definedName>
    <definedName name="TESTVKEY" localSheetId="11">#REF!</definedName>
    <definedName name="tetet" localSheetId="11">#REF!</definedName>
    <definedName name="TOPEMS" localSheetId="11">#REF!</definedName>
    <definedName name="TOPGLOBAL" localSheetId="11">#REF!</definedName>
    <definedName name="TOPHEADCOUNT" localSheetId="11">#REF!</definedName>
    <definedName name="TOPKPI" localSheetId="11">#REF!</definedName>
    <definedName name="TOPMAILFAST" localSheetId="11">#REF!</definedName>
    <definedName name="TOPNATIONAL" localSheetId="11">#REF!</definedName>
    <definedName name="TOPNONDIV" localSheetId="11">#REF!</definedName>
    <definedName name="TOPSPECIAL" localSheetId="11">#REF!</definedName>
    <definedName name="TOPTANAT" localSheetId="11">#REF!</definedName>
    <definedName name="TOPWEF" localSheetId="11">#REF!</definedName>
    <definedName name="TOPXP" localSheetId="11">#REF!</definedName>
    <definedName name="tori" localSheetId="11">#REF!</definedName>
    <definedName name="TRANS_STAT" localSheetId="11">#REF!</definedName>
    <definedName name="TRANS_STAT1" localSheetId="11">#REF!</definedName>
    <definedName name="tre" localSheetId="11">#REF!</definedName>
    <definedName name="TRENDAOUT" localSheetId="11">#REF!</definedName>
    <definedName name="Ttl_contract" localSheetId="11">#REF!</definedName>
    <definedName name="TXTUPLDEMS" localSheetId="11">#REF!</definedName>
    <definedName name="TXTUPLDEMS1" localSheetId="11">#REF!</definedName>
    <definedName name="TXTUPLDTNT" localSheetId="11">#REF!</definedName>
    <definedName name="TXTUPLDTNT1" localSheetId="11">#REF!</definedName>
    <definedName name="UPD" localSheetId="11">#REF!</definedName>
    <definedName name="UPLDCONSO" localSheetId="11">#REF!</definedName>
    <definedName name="UPLDCONSO1" localSheetId="11">#REF!</definedName>
    <definedName name="UPLDFR" localSheetId="11">#REF!</definedName>
    <definedName name="UPLDFRCHR" localSheetId="11">#REF!</definedName>
    <definedName name="UPLDSERO" localSheetId="11">#REF!</definedName>
    <definedName name="UPLOADFILE" localSheetId="11">#REF!</definedName>
    <definedName name="UPLOADFILEEMS" localSheetId="11">#REF!</definedName>
    <definedName name="UPLOADFILETNT" localSheetId="11">#REF!</definedName>
    <definedName name="UPS" localSheetId="11">#REF!</definedName>
    <definedName name="UPS大货价" localSheetId="11">#REF!</definedName>
    <definedName name="USD" localSheetId="11">#REF!</definedName>
    <definedName name="usp" localSheetId="11">#REF!</definedName>
    <definedName name="Valid_Countries" localSheetId="11">#REF!</definedName>
    <definedName name="ValidDepots" localSheetId="11">#REF!</definedName>
    <definedName name="VARANA_COST" localSheetId="11">#REF!</definedName>
    <definedName name="VARANA_DIVC" localSheetId="11">#REF!</definedName>
    <definedName name="VARANA_EMSDC" localSheetId="11">#REF!</definedName>
    <definedName name="VARANA_F_A" localSheetId="11">#REF!</definedName>
    <definedName name="VARANA_LH" localSheetId="11">#REF!</definedName>
    <definedName name="VARANA_M_O" localSheetId="11">#REF!</definedName>
    <definedName name="VARANA_M_O1" localSheetId="11">#REF!</definedName>
    <definedName name="VARANA_OPS" localSheetId="11">#REF!</definedName>
    <definedName name="VARANA_REV" localSheetId="11">#REF!</definedName>
    <definedName name="Vehicle" localSheetId="11">#REF!</definedName>
    <definedName name="week" localSheetId="11">#REF!</definedName>
    <definedName name="___WEF1" localSheetId="11">#REF!</definedName>
    <definedName name="___WEF2" localSheetId="11">#REF!</definedName>
    <definedName name="WPX" localSheetId="11">#REF!</definedName>
    <definedName name="WPX_Band" localSheetId="11">#REF!</definedName>
    <definedName name="WPX_GRAPHS" localSheetId="11">#REF!</definedName>
    <definedName name="WPX_MMS" localSheetId="11">#REF!</definedName>
    <definedName name="WPX_pivot_table" localSheetId="11">#REF!</definedName>
    <definedName name="WPXACPS" localSheetId="11">#REF!</definedName>
    <definedName name="WPXKGINP" localSheetId="11">#REF!</definedName>
    <definedName name="XCHARGE" localSheetId="11">#REF!</definedName>
    <definedName name="XP" localSheetId="11">#REF!</definedName>
    <definedName name="___XP1" localSheetId="11">#REF!</definedName>
    <definedName name="___XP2" localSheetId="11">#REF!</definedName>
    <definedName name="ytdSumE" localSheetId="11">#REF!</definedName>
    <definedName name="ytdSumEbit" localSheetId="11">#REF!</definedName>
    <definedName name="ytdSumR" localSheetId="11">#REF!</definedName>
    <definedName name="ytdSumrev" localSheetId="11">#REF!</definedName>
    <definedName name="Z_Rates" localSheetId="11">#REF!</definedName>
    <definedName name="zone" localSheetId="11">#REF!</definedName>
    <definedName name="Zones" localSheetId="11">#REF!</definedName>
    <definedName name="Zones_Rev" localSheetId="11">#REF!</definedName>
    <definedName name="ZONES1" localSheetId="11">#REF!</definedName>
    <definedName name="ZONES2" localSheetId="11">#REF!</definedName>
    <definedName name="ZPivot_Table" localSheetId="11">#REF!</definedName>
    <definedName name="Ztariff" localSheetId="11">#REF!</definedName>
    <definedName name="备注_____1、以上价格供参考_其中以港币计价为标准_1HKD_1.07RMB" localSheetId="11">#REF!</definedName>
    <definedName name="香港DHL28区分区表" localSheetId="11">#REF!</definedName>
    <definedName name="____DAT5" localSheetId="11">#REF!</definedName>
    <definedName name="____EMS1" localSheetId="11">#REF!</definedName>
    <definedName name="____EMS2" localSheetId="11">#REF!</definedName>
    <definedName name="____KPI1" localSheetId="11">#REF!</definedName>
    <definedName name="____KPI2" localSheetId="11">#REF!</definedName>
    <definedName name="____WEF1" localSheetId="11">#REF!</definedName>
    <definedName name="____WEF2" localSheetId="11">#REF!</definedName>
    <definedName name="____XP1" localSheetId="11">#REF!</definedName>
    <definedName name="____XP2" localSheetId="11">#REF!</definedName>
    <definedName name="_____DAT5" localSheetId="11">#REF!</definedName>
    <definedName name="_____EMS1" localSheetId="11">#REF!</definedName>
    <definedName name="_____EMS2" localSheetId="11">#REF!</definedName>
    <definedName name="_____KPI1" localSheetId="11">#REF!</definedName>
    <definedName name="_____KPI2" localSheetId="11">#REF!</definedName>
    <definedName name="_____WEF1" localSheetId="11">#REF!</definedName>
    <definedName name="_____WEF2" localSheetId="11">#REF!</definedName>
    <definedName name="_____XP1" localSheetId="11">#REF!</definedName>
    <definedName name="_____XP2" localSheetId="11">#REF!</definedName>
    <definedName name="______DAT5" localSheetId="11">#REF!</definedName>
    <definedName name="______EMS1" localSheetId="11">#REF!</definedName>
    <definedName name="______EMS2" localSheetId="11">#REF!</definedName>
    <definedName name="______KPI1" localSheetId="11">#REF!</definedName>
    <definedName name="______KPI2" localSheetId="11">#REF!</definedName>
    <definedName name="______WEF1" localSheetId="11">#REF!</definedName>
    <definedName name="______WEF2" localSheetId="11">#REF!</definedName>
    <definedName name="______XP1" localSheetId="11">#REF!</definedName>
    <definedName name="______XP2" localSheetId="11">#REF!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<sst xmlns="http://schemas.openxmlformats.org/spreadsheetml/2006/main" count="2827" uniqueCount="1634">
  <si>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</si>
  <si>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</si>
  <si>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</si>
  <si>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</si>
  <si>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11月燃油附加费：DHL:32.25%  FEDEX:31%  UPS:35.5%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</si>
  <si>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</si>
  <si>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</si>
  <si>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</si>
  <si>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</si>
  <si>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</si>
  <si>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</si>
  <si>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</si>
  <si>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</si>
  <si>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</si>
  <si>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</si>
  <si>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</si>
  <si>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</si>
  <si>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</si>
  <si>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</si>
  <si>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</si>
  <si>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</si>
  <si>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</si>
  <si>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</si>
  <si>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</si>
  <si>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</si>
  <si>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智利大货下调</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</si>
  <si>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</si>
  <si>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</si>
  <si>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</si>
  <si>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</si>
  <si>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</si>
  <si>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</si>
  <si>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</si>
  <si>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</si>
  <si>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</si>
  <si>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</si>
  <si>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</si>
  <si>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</si>
  <si>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</si>
  <si>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</si>
  <si>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t xml:space="preserve">代理账号，价格优惠  </t>
  </si>
  <si>
    <t>欧美上调</t>
  </si>
  <si>
    <t>UPS规则</t>
  </si>
  <si>
    <t>HKUPS红单小货价</t>
  </si>
  <si>
    <t>UP1</t>
  </si>
  <si>
    <t xml:space="preserve">全球服务  时效快  </t>
  </si>
  <si>
    <t>HKUPS红单东南亚特惠价</t>
  </si>
  <si>
    <t>UP2</t>
  </si>
  <si>
    <t>3-4天</t>
  </si>
  <si>
    <t xml:space="preserve">东南亚超低促销  可接口罩                         </t>
  </si>
  <si>
    <t>HKUPS红单大货促销价</t>
  </si>
  <si>
    <t>UP3</t>
  </si>
  <si>
    <t xml:space="preserve">市场低价 价格优势   </t>
  </si>
  <si>
    <t>HKUPS红单南美非洲促销价</t>
  </si>
  <si>
    <t>UP4</t>
  </si>
  <si>
    <t>美国专线</t>
  </si>
  <si>
    <t>美森限时达</t>
  </si>
  <si>
    <t>*</t>
  </si>
  <si>
    <t>可接带电，正班船，时效有保障</t>
  </si>
  <si>
    <t>下调</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</si>
  <si>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</si>
  <si>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</si>
  <si>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</si>
  <si>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</si>
  <si>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</si>
  <si>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</si>
  <si>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</si>
  <si>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</si>
  <si>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</si>
  <si>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</si>
  <si>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</si>
  <si>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</si>
  <si>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</si>
  <si>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</si>
  <si>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</si>
  <si>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</si>
  <si>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</si>
  <si>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</si>
  <si>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</si>
  <si>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</si>
  <si>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</si>
  <si>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</si>
  <si>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</si>
  <si>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</si>
  <si>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</si>
  <si>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</si>
  <si>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</si>
  <si>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</si>
  <si>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</si>
  <si>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</si>
  <si>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</si>
  <si>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</si>
  <si>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</si>
  <si>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</si>
  <si>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</si>
  <si>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</si>
  <si>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</si>
  <si>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</si>
  <si>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</si>
  <si>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</si>
  <si>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</si>
  <si>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</si>
  <si>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</si>
  <si>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</si>
  <si>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</si>
  <si>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</si>
  <si>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</si>
  <si>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</si>
  <si>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</si>
  <si>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</si>
  <si>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</si>
  <si>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</si>
  <si>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</si>
  <si>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</si>
  <si>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</si>
  <si>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</si>
  <si>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</si>
  <si>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</si>
  <si>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</si>
  <si>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</si>
  <si>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</si>
  <si>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</si>
  <si>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</si>
  <si>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</si>
  <si>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</si>
  <si>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</si>
  <si>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</si>
  <si>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</si>
  <si>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</si>
  <si>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</si>
  <si>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</si>
  <si>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</si>
  <si>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</si>
  <si>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</si>
  <si>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</si>
  <si>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</si>
  <si>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</si>
  <si>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</si>
  <si>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</si>
  <si>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</si>
  <si>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</si>
  <si>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</si>
  <si>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</si>
  <si>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</si>
  <si>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</si>
  <si>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</si>
  <si>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</si>
  <si>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</si>
  <si>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</si>
  <si>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</si>
  <si>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</si>
  <si>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</si>
  <si>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</si>
  <si>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</si>
  <si>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</si>
  <si>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</si>
  <si>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</si>
  <si>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</si>
  <si>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</si>
  <si>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</si>
  <si>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</si>
  <si>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</si>
  <si>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</si>
  <si>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</si>
  <si>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</si>
  <si>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</si>
  <si>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</si>
  <si>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</si>
  <si>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</si>
  <si>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</si>
  <si>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</si>
  <si>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</si>
  <si>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</si>
  <si>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</si>
  <si>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</si>
  <si>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</si>
  <si>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</si>
  <si>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</si>
  <si>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</si>
  <si>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</si>
  <si>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</si>
  <si>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</si>
  <si>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</si>
  <si>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</si>
  <si>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</si>
  <si>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</si>
  <si>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</si>
  <si>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</si>
  <si>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</si>
  <si>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</si>
  <si>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</si>
  <si>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</si>
  <si>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</si>
  <si>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</si>
  <si>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</si>
  <si>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</si>
  <si>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</si>
  <si>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</si>
  <si>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</si>
  <si>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</si>
  <si>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</si>
  <si>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</si>
  <si>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</si>
  <si>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</si>
  <si>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</si>
  <si>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</si>
  <si>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</si>
  <si>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</si>
  <si>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</si>
  <si>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</si>
  <si>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</si>
  <si>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</si>
  <si>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</si>
  <si>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</si>
  <si>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</si>
  <si>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</si>
  <si>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</si>
  <si>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</si>
  <si>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</si>
  <si>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</si>
  <si>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</si>
  <si>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</si>
  <si>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</si>
  <si>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</si>
  <si>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</si>
  <si>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</si>
  <si>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</si>
  <si>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</si>
  <si>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</si>
  <si>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</si>
  <si>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</si>
  <si>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</si>
  <si>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</si>
  <si>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</si>
  <si>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</si>
  <si>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</si>
  <si>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</si>
  <si>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</si>
  <si>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</si>
  <si>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</si>
  <si>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</si>
  <si>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</si>
  <si>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</si>
  <si>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</si>
  <si>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</si>
  <si>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</si>
  <si>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</si>
  <si>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</si>
  <si>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</si>
  <si>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</si>
  <si>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</si>
  <si>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</si>
  <si>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</si>
  <si>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</si>
  <si>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</si>
  <si>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</si>
  <si>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</si>
  <si>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</si>
  <si>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</si>
  <si>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</si>
  <si>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</si>
  <si>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</si>
  <si>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</si>
  <si>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</si>
  <si>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</si>
  <si>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</si>
  <si>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</si>
  <si>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</si>
  <si>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</si>
  <si>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</si>
  <si>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</si>
  <si>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</si>
  <si>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</si>
  <si>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</si>
  <si>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</si>
  <si>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</si>
  <si>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</si>
  <si>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</si>
  <si>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</si>
  <si>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</si>
  <si>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</si>
  <si>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</si>
  <si>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</si>
  <si>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</si>
  <si>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</si>
  <si>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</si>
  <si>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</si>
  <si>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</si>
  <si>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</si>
  <si>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</si>
  <si>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</si>
  <si>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</si>
  <si>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</si>
  <si>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</si>
  <si>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</si>
  <si>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</si>
  <si>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</si>
  <si>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</si>
  <si>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</si>
  <si>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</si>
  <si>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</si>
  <si>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</si>
  <si>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</si>
  <si>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</si>
  <si>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</si>
  <si>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</si>
  <si>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</si>
  <si>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</si>
  <si>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</si>
  <si>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</si>
  <si>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</si>
  <si>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</si>
  <si>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</si>
  <si>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</si>
  <si>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</si>
  <si>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</si>
  <si>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</si>
  <si>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</si>
  <si>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</si>
  <si>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</si>
  <si>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</si>
  <si>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</si>
  <si>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</si>
  <si>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</si>
  <si>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</si>
  <si>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</si>
  <si>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</si>
  <si>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</si>
  <si>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</si>
  <si>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</si>
  <si>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</si>
  <si>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</si>
  <si>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</si>
  <si>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</si>
  <si>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</si>
  <si>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</si>
  <si>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</si>
  <si>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</si>
  <si>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</si>
  <si>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</si>
  <si>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</si>
  <si>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</si>
  <si>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</si>
  <si>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</si>
  <si>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</si>
  <si>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</si>
  <si>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</si>
  <si>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</si>
  <si>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</si>
  <si>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</si>
  <si>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</si>
  <si>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</si>
  <si>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</si>
  <si>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</si>
  <si>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</si>
  <si>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</si>
  <si>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</si>
  <si>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</si>
  <si>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</si>
  <si>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</si>
  <si>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</si>
  <si>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</si>
  <si>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</si>
  <si>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</si>
  <si>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</si>
  <si>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</si>
  <si>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</si>
  <si>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</si>
  <si>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</si>
  <si>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</si>
  <si>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</si>
  <si>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</si>
  <si>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</si>
  <si>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</si>
  <si>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</si>
  <si>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</si>
  <si>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</si>
  <si>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</si>
  <si>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</si>
  <si>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</si>
  <si>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</si>
  <si>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</si>
  <si>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</si>
  <si>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</si>
  <si>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</si>
  <si>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</si>
  <si>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</si>
  <si>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</si>
  <si>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</si>
  <si>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</si>
  <si>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</si>
  <si>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</si>
  <si>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</si>
  <si>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</si>
  <si>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</si>
  <si>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</si>
  <si>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</si>
  <si>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</si>
  <si>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</si>
  <si>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</si>
  <si>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</si>
  <si>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</si>
  <si>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</si>
  <si>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</si>
  <si>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</si>
  <si>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</si>
  <si>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</si>
  <si>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</si>
  <si>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</si>
  <si>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</si>
  <si>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</si>
  <si>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</si>
  <si>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</si>
  <si>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</si>
  <si>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</si>
  <si>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</si>
  <si>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</si>
  <si>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</si>
  <si>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</si>
  <si>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</si>
  <si>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</si>
  <si>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</si>
  <si>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</si>
  <si>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</si>
  <si>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</si>
  <si>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</si>
  <si>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</si>
  <si>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</si>
  <si>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</si>
  <si>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</si>
  <si>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</si>
  <si>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</si>
  <si>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</si>
  <si>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</si>
  <si>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</si>
  <si>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</si>
  <si>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</si>
  <si>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</si>
  <si>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</si>
  <si>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</si>
  <si>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</si>
  <si>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</si>
  <si>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</si>
  <si>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</si>
  <si>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</si>
  <si>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</si>
  <si>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</si>
  <si>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</si>
  <si>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</si>
  <si>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</si>
  <si>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</si>
  <si>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</si>
  <si>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</si>
  <si>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</si>
  <si>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</si>
  <si>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</si>
  <si>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</si>
  <si>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</si>
  <si>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</si>
  <si>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</si>
  <si>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</si>
  <si>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</si>
  <si>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</si>
  <si>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</si>
  <si>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</si>
  <si>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</si>
  <si>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</si>
  <si>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</si>
  <si>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</si>
  <si>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</si>
  <si>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</si>
  <si>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</si>
  <si>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</si>
  <si>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</si>
  <si>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</si>
  <si>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</si>
  <si>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</si>
  <si>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</si>
  <si>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</si>
  <si>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</si>
  <si>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</si>
  <si>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</si>
  <si>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</si>
  <si>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</si>
  <si>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</si>
  <si>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</si>
  <si>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</si>
  <si>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</si>
  <si>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</si>
  <si>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</si>
  <si>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</si>
  <si>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</si>
  <si>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</si>
  <si>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</si>
  <si>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</si>
  <si>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</si>
  <si>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</si>
  <si>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</si>
  <si>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</si>
  <si>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</si>
  <si>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</si>
  <si>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</si>
  <si>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</si>
  <si>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</si>
  <si>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</si>
  <si>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</si>
  <si>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</si>
  <si>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</si>
  <si>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</si>
  <si>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</si>
  <si>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</si>
  <si>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</si>
  <si>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</si>
  <si>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</si>
  <si>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</si>
  <si>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</si>
  <si>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</si>
  <si>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</si>
  <si>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</si>
  <si>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</si>
  <si>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</si>
  <si>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</si>
  <si>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</si>
  <si>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</si>
  <si>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</si>
  <si>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</si>
  <si>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</si>
  <si>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</si>
  <si>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</si>
  <si>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</si>
  <si>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</si>
  <si>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</si>
  <si>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</si>
  <si>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</si>
  <si>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</si>
  <si>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</si>
  <si>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</si>
  <si>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</si>
  <si>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</si>
  <si>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</si>
  <si>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</si>
  <si>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</si>
  <si>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</si>
  <si>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</si>
  <si>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</si>
  <si>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</si>
  <si>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</si>
  <si>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</si>
  <si>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</si>
  <si>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</si>
  <si>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</si>
  <si>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</si>
  <si>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</si>
  <si>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</si>
  <si>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</si>
  <si>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</si>
  <si>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</si>
  <si>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</si>
  <si>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</si>
  <si>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</si>
  <si>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</si>
  <si>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</si>
  <si>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</si>
  <si>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</si>
  <si>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</si>
  <si>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</si>
  <si>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</si>
  <si>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</si>
  <si>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</si>
  <si>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</si>
  <si>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</si>
  <si>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</si>
  <si>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</si>
  <si>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</si>
  <si>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</si>
  <si>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</si>
  <si>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</si>
  <si>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</si>
  <si>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</si>
  <si>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</si>
  <si>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</si>
  <si>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</si>
  <si>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</si>
  <si>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</si>
  <si>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</si>
  <si>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</si>
  <si>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</si>
  <si>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</si>
  <si>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</si>
  <si>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</si>
  <si>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</si>
  <si>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</si>
  <si>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</si>
  <si>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</si>
  <si>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</si>
  <si>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</si>
  <si>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</si>
  <si>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</si>
  <si>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</si>
  <si>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</si>
  <si>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</si>
  <si>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</si>
  <si>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</si>
  <si>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</si>
  <si>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</si>
  <si>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</si>
  <si>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</si>
  <si>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</si>
  <si>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</si>
  <si>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</si>
  <si>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</si>
  <si>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</si>
  <si>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</si>
  <si>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</si>
  <si>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</si>
  <si>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</si>
  <si>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</si>
  <si>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</si>
  <si>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</si>
  <si>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</si>
  <si>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</si>
  <si>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</si>
  <si>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</si>
  <si>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</si>
  <si>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</si>
  <si>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</si>
  <si>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</si>
  <si>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</si>
  <si>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</si>
  <si>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</si>
  <si>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</si>
  <si>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</si>
  <si>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</si>
  <si>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</si>
  <si>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</si>
  <si>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</si>
  <si>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</si>
  <si>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</si>
  <si>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</si>
  <si>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</si>
  <si>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</si>
  <si>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</si>
  <si>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</si>
  <si>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</si>
  <si>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</si>
  <si>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</si>
  <si>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</si>
  <si>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</si>
  <si>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</si>
  <si>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</si>
  <si>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</si>
  <si>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</si>
  <si>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</si>
  <si>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</si>
  <si>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</si>
  <si>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</si>
  <si>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</si>
  <si>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</si>
  <si>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</si>
  <si>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</si>
  <si>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</si>
  <si>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</si>
  <si>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</si>
  <si>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</si>
  <si>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</si>
  <si>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</si>
  <si>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</si>
  <si>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</si>
  <si>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</si>
  <si>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</si>
  <si>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</si>
  <si>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</si>
  <si>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</si>
  <si>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</si>
  <si>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</si>
  <si>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</si>
  <si>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</si>
  <si>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</si>
  <si>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</si>
  <si>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</si>
  <si>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</si>
  <si>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</si>
  <si>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</si>
  <si>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</si>
  <si>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</si>
  <si>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</si>
  <si>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</si>
  <si>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</si>
  <si>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</si>
  <si>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</si>
  <si>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</si>
  <si>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</si>
  <si>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</si>
  <si>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</si>
  <si>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</si>
  <si>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</si>
  <si>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</si>
  <si>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</si>
  <si>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</si>
  <si>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</si>
  <si>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</si>
  <si>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</si>
  <si>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</si>
  <si>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</si>
  <si>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</si>
  <si>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</si>
  <si>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</si>
  <si>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</si>
  <si>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</si>
  <si>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</si>
  <si>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</si>
  <si>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</si>
  <si>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</si>
  <si>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</si>
  <si>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</si>
  <si>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</si>
  <si>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</si>
  <si>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</si>
  <si>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</si>
  <si>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</si>
  <si>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</si>
  <si>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</si>
  <si>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</si>
  <si>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</si>
  <si>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</si>
  <si>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</si>
  <si>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</si>
  <si>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</si>
  <si>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</si>
  <si>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</si>
  <si>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</si>
  <si>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</si>
  <si>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</si>
  <si>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</si>
  <si>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</si>
  <si>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</si>
  <si>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</si>
  <si>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</si>
  <si>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</si>
  <si>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</si>
  <si>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</si>
  <si>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</si>
  <si>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</si>
  <si>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</si>
  <si>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</si>
  <si>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</si>
  <si>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</si>
  <si>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</si>
  <si>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</si>
  <si>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</si>
  <si>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</si>
  <si>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</si>
  <si>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</si>
  <si>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</si>
  <si>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</si>
  <si>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</si>
  <si>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</si>
  <si>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</si>
  <si>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</si>
  <si>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</si>
  <si>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</si>
  <si>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</si>
  <si>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</si>
  <si>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</si>
  <si>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</si>
  <si>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</si>
  <si>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</si>
  <si>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</si>
  <si>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</si>
  <si>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</si>
  <si>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</si>
  <si>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</si>
  <si>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</si>
  <si>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</si>
  <si>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</si>
  <si>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</si>
  <si>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</si>
  <si>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</si>
  <si>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</si>
  <si>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</si>
  <si>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</si>
  <si>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</si>
  <si>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</si>
  <si>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</si>
  <si>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</si>
  <si>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</si>
  <si>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</si>
  <si>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</si>
  <si>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</si>
  <si>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</si>
  <si>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</si>
  <si>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</si>
  <si>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</si>
  <si>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</si>
  <si>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</si>
  <si>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</si>
  <si>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</si>
  <si>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</si>
  <si>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</si>
  <si>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</si>
  <si>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</si>
  <si>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</si>
  <si>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</si>
  <si>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</si>
  <si>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</si>
  <si>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</si>
  <si>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</si>
  <si>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</si>
  <si>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</si>
  <si>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</si>
  <si>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</si>
  <si>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</si>
  <si>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</si>
  <si>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</si>
  <si>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</si>
  <si>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</si>
  <si>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</si>
  <si>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</si>
  <si>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</si>
  <si>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</si>
  <si>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</si>
  <si>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</si>
  <si>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</si>
  <si>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</si>
  <si>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</si>
  <si>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</si>
  <si>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</si>
  <si>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</si>
  <si>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</si>
  <si>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</si>
  <si>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</si>
  <si>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</si>
  <si>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</si>
  <si>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</si>
  <si>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</si>
  <si>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</si>
  <si>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</si>
  <si>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</si>
  <si>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</si>
  <si>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r>
      <rPr>
        <sz val="10"/>
        <rFont val="微软雅黑"/>
        <charset val="134"/>
      </rPr>
      <t>1区/</t>
    </r>
    <r>
      <rPr>
        <b/>
        <sz val="10"/>
        <rFont val="微软雅黑"/>
        <charset val="134"/>
      </rPr>
      <t>智利</t>
    </r>
  </si>
  <si>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</si>
  <si>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</si>
  <si>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</si>
  <si>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</si>
  <si>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</si>
  <si>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</si>
  <si>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</si>
  <si>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</si>
  <si>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</si>
  <si>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</si>
  <si>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</si>
  <si>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</si>
  <si>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</si>
  <si>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</si>
  <si>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</si>
  <si>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</si>
  <si>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</si>
  <si>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</si>
  <si>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</si>
  <si>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</si>
  <si>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</si>
  <si>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</si>
  <si>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</si>
  <si>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</si>
  <si>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</si>
  <si>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</si>
  <si>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</si>
  <si>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</si>
  <si>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</si>
  <si>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</si>
  <si>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</si>
  <si>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</si>
  <si>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</si>
  <si>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</si>
  <si>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</si>
  <si>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</si>
  <si>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</si>
  <si>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</si>
  <si>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</si>
  <si>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</si>
  <si>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</si>
  <si>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</si>
  <si>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</si>
  <si>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</si>
  <si>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</si>
  <si>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</si>
  <si>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</si>
  <si>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</si>
  <si>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</si>
  <si>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</si>
  <si>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</si>
  <si>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</si>
  <si>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</si>
  <si>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</si>
  <si>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</si>
  <si>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</si>
  <si>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</si>
  <si>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</si>
  <si>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</si>
  <si>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</si>
  <si>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</si>
  <si>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</si>
  <si>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</si>
  <si>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</si>
  <si>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</si>
  <si>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</si>
  <si>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</si>
  <si>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</si>
  <si>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</si>
  <si>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</si>
  <si>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</si>
  <si>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</si>
  <si>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</si>
  <si>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</si>
  <si>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</si>
  <si>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</si>
  <si>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</si>
  <si>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</si>
  <si>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</si>
  <si>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</si>
  <si>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</si>
  <si>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</si>
  <si>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</si>
  <si>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</si>
  <si>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</si>
  <si>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</si>
  <si>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</si>
  <si>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</si>
  <si>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</si>
  <si>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</si>
  <si>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</si>
  <si>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</si>
  <si>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</si>
  <si>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</si>
  <si>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</si>
  <si>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</si>
  <si>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</si>
  <si>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</si>
  <si>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</si>
  <si>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</si>
  <si>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</si>
  <si>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</si>
  <si>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</si>
  <si>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</si>
  <si>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</si>
  <si>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</si>
  <si>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</si>
  <si>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</si>
  <si>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</si>
  <si>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</si>
  <si>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</si>
  <si>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</si>
  <si>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</si>
  <si>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</si>
  <si>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</si>
  <si>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</si>
  <si>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</si>
  <si>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</si>
  <si>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</si>
  <si>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</si>
  <si>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</si>
  <si>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</si>
  <si>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</si>
  <si>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</si>
  <si>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</si>
  <si>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</si>
  <si>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</si>
  <si>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</si>
  <si>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</si>
  <si>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</si>
  <si>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</si>
  <si>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</si>
  <si>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</si>
  <si>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</si>
  <si>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</si>
  <si>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</si>
  <si>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</si>
  <si>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</si>
  <si>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</si>
  <si>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</si>
  <si>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</si>
  <si>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</si>
  <si>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</si>
  <si>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</si>
  <si>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</si>
  <si>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</si>
  <si>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</si>
  <si>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</si>
  <si>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</si>
  <si>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</si>
  <si>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</si>
  <si>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</si>
  <si>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</si>
  <si>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</si>
  <si>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</si>
  <si>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</si>
  <si>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</si>
  <si>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</si>
  <si>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</si>
  <si>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</si>
  <si>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</si>
  <si>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</si>
  <si>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</si>
  <si>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</si>
  <si>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</si>
  <si>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</si>
  <si>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</si>
  <si>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</si>
  <si>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</si>
  <si>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</si>
  <si>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</si>
  <si>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</si>
  <si>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</si>
  <si>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</si>
  <si>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</si>
  <si>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</si>
  <si>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</si>
  <si>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</si>
  <si>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</si>
  <si>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</si>
  <si>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</si>
  <si>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</si>
  <si>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</si>
  <si>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</si>
  <si>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</si>
  <si>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</si>
  <si>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</si>
  <si>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</si>
  <si>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</si>
  <si>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</si>
  <si>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</si>
  <si>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</si>
  <si>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</si>
  <si>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</si>
  <si>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</si>
  <si>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</si>
  <si>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</si>
  <si>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</si>
  <si>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</si>
  <si>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</si>
  <si>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</si>
  <si>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</si>
  <si>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</si>
  <si>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</si>
  <si>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</si>
  <si>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</si>
  <si>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</si>
  <si>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</si>
  <si>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</si>
  <si>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</si>
  <si>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</si>
  <si>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</si>
  <si>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</si>
  <si>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</si>
  <si>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</si>
  <si>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</si>
  <si>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</si>
  <si>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</si>
  <si>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</si>
  <si>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</si>
  <si>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</si>
  <si>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</si>
  <si>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</si>
  <si>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</si>
  <si>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</si>
  <si>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</si>
  <si>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</si>
  <si>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</si>
  <si>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</si>
  <si>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</si>
  <si>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</si>
  <si>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</si>
  <si>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</si>
  <si>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</si>
  <si>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</si>
  <si>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</si>
  <si>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</si>
  <si>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</si>
  <si>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</si>
  <si>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</si>
  <si>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</si>
  <si>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</si>
  <si>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</si>
  <si>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</si>
  <si>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</si>
  <si>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</si>
  <si>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</si>
  <si>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</si>
  <si>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</si>
  <si>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</si>
  <si>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</si>
  <si>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</si>
  <si>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</si>
  <si>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</si>
  <si>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</si>
  <si>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</si>
  <si>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</si>
  <si>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</si>
  <si>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</si>
  <si>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</si>
  <si>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</si>
  <si>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</si>
  <si>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</si>
  <si>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</si>
  <si>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</si>
  <si>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</si>
  <si>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</si>
  <si>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</si>
  <si>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</si>
  <si>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</si>
  <si>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</si>
  <si>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</si>
  <si>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</si>
  <si>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</si>
  <si>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</si>
  <si>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</si>
  <si>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</si>
  <si>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</si>
  <si>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</si>
  <si>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</si>
  <si>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</si>
  <si>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</si>
  <si>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</si>
  <si>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</si>
  <si>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</si>
  <si>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</si>
  <si>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</si>
  <si>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</si>
  <si>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</si>
  <si>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</si>
  <si>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</si>
  <si>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</si>
  <si>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</si>
  <si>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</si>
  <si>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</si>
  <si>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</si>
  <si>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</si>
  <si>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</si>
  <si>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</si>
  <si>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</si>
  <si>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</si>
  <si>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</si>
  <si>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</si>
  <si>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</si>
  <si>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</si>
  <si>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</si>
  <si>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</si>
  <si>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</si>
  <si>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</si>
  <si>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</si>
  <si>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</si>
  <si>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</si>
  <si>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</si>
  <si>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</si>
  <si>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</si>
  <si>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</si>
  <si>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</si>
  <si>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</si>
  <si>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</si>
  <si>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</si>
  <si>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</si>
  <si>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</si>
  <si>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</si>
  <si>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</si>
  <si>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</si>
  <si>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</si>
  <si>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</si>
  <si>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</si>
  <si>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</si>
  <si>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</si>
  <si>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</si>
  <si>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</si>
  <si>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</si>
  <si>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</si>
  <si>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</si>
  <si>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</si>
  <si>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</si>
  <si>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</si>
  <si>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</si>
  <si>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</si>
  <si>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</si>
  <si>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</si>
  <si>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</si>
  <si>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</si>
  <si>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</si>
  <si>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</si>
  <si>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</si>
  <si>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</si>
  <si>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</si>
  <si>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</si>
  <si>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</si>
  <si>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</si>
  <si>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</si>
  <si>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</si>
  <si>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</si>
  <si>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</si>
  <si>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</si>
  <si>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</si>
  <si>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</si>
  <si>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</si>
  <si>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</si>
  <si>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</si>
  <si>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</si>
  <si>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</si>
  <si>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</si>
  <si>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</si>
  <si>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</si>
  <si>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</si>
  <si>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</si>
  <si>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</si>
  <si>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</si>
  <si>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</si>
  <si>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</si>
  <si>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</si>
  <si>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</si>
  <si>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</si>
  <si>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</si>
  <si>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</si>
  <si>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</si>
  <si>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</si>
  <si>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</si>
  <si>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</si>
  <si>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 材积27KG起）</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</si>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</sst>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_([$€-2]* #,##0.00_);_([$€-2]* \(#,##0.00\);_([$€-2]* &quot;-&quot;??_)"/>
    <numFmt numFmtId="178" formatCode="[$-1010804]General"/>
    <numFmt numFmtId="179" formatCode="0.0_);[Red]\(0.0\)"/>
    <numFmt numFmtId="180" formatCode="0_ "/>
    <numFmt numFmtId="181" formatCode="0.0_ "/>
    <numFmt numFmtId="182" formatCode="\¥#,##0.00;[Red]\¥#,##0.00"/>
    <numFmt numFmtId="183" formatCode="0.00_ "/>
    <numFmt numFmtId="184" formatCode="#,##0.0_ "/>
    <numFmt numFmtId="185" formatCode="0.0"/>
    <numFmt numFmtId="186" formatCode="0.00;[Red]0.00"/>
    <numFmt numFmtId="187" formatCode="0.0;_Ѐ"/>
    <numFmt numFmtId="188" formatCode="dd/mmm/yy"/>
    <numFmt numFmtId="189" formatCode="0.00_);\(0.00\)"/>
    <numFmt numFmtId="190" formatCode="#,##0.0_);\(#,##0.0\)"/>
    <numFmt numFmtId="191" formatCode="0.0&quot;kg&quot;"/>
    <numFmt numFmtId="192" formatCode="yyyy&quot;年&quot;m&quot;月&quot;d&quot;日&quot;;@"/>
    <numFmt numFmtId="193" formatCode="0_);[Red]\(0\)"/>
  </numFmts>
  <fonts count="15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sz val="18"/>
      <color rgb="FFFF0000"/>
      <name val="微软雅黑"/>
      <charset val="134"/>
    </font>
    <font>
      <sz val="18"/>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
      <b/>
      <sz val="11"/>
      <color rgb="FFFF0000"/>
      <name val="宋体"/>
      <charset val="134"/>
      <scheme val="minor"/>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09" fillId="22" borderId="0" applyNumberFormat="0" applyBorder="0" applyAlignment="0" applyProtection="0">
      <alignment vertical="center"/>
    </xf>
    <xf numFmtId="0" fontId="8" fillId="0" borderId="0">
      <alignment vertical="center"/>
    </xf>
    <xf numFmtId="0" fontId="110" fillId="23" borderId="48" applyNumberFormat="0" applyAlignment="0" applyProtection="0">
      <alignment vertical="center"/>
    </xf>
    <xf numFmtId="44" fontId="0" fillId="0" borderId="0" applyFont="0" applyFill="0" applyBorder="0" applyAlignment="0" applyProtection="0">
      <alignment vertical="center"/>
    </xf>
    <xf numFmtId="0" fontId="111" fillId="0" borderId="0"/>
    <xf numFmtId="41" fontId="0" fillId="0" borderId="0" applyFont="0" applyFill="0" applyBorder="0" applyAlignment="0" applyProtection="0">
      <alignment vertical="center"/>
    </xf>
    <xf numFmtId="0" fontId="109" fillId="24" borderId="0" applyNumberFormat="0" applyBorder="0" applyAlignment="0" applyProtection="0">
      <alignment vertical="center"/>
    </xf>
    <xf numFmtId="0" fontId="112" fillId="25" borderId="0" applyNumberFormat="0" applyBorder="0" applyAlignment="0" applyProtection="0">
      <alignment vertical="center"/>
    </xf>
    <xf numFmtId="43" fontId="0" fillId="0" borderId="0" applyFont="0" applyFill="0" applyBorder="0" applyAlignment="0" applyProtection="0">
      <alignment vertical="center"/>
    </xf>
    <xf numFmtId="0" fontId="113" fillId="26"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7" borderId="49" applyNumberFormat="0" applyFont="0" applyAlignment="0" applyProtection="0">
      <alignment vertical="center"/>
    </xf>
    <xf numFmtId="0" fontId="114" fillId="0" borderId="0" applyNumberFormat="0" applyFill="0" applyBorder="0" applyAlignment="0" applyProtection="0">
      <alignment vertical="center"/>
    </xf>
    <xf numFmtId="0" fontId="115" fillId="0" borderId="0" applyFont="0" applyFill="0" applyBorder="0" applyAlignment="0" applyProtection="0"/>
    <xf numFmtId="0" fontId="113" fillId="28" borderId="0" applyNumberFormat="0" applyBorder="0" applyAlignment="0" applyProtection="0">
      <alignment vertical="center"/>
    </xf>
    <xf numFmtId="0" fontId="116"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9" fillId="0" borderId="50" applyNumberFormat="0" applyFill="0" applyAlignment="0" applyProtection="0">
      <alignment vertical="center"/>
    </xf>
    <xf numFmtId="0" fontId="120" fillId="0" borderId="50" applyNumberFormat="0" applyFill="0" applyAlignment="0" applyProtection="0">
      <alignment vertical="center"/>
    </xf>
    <xf numFmtId="43" fontId="8" fillId="0" borderId="0" applyFont="0" applyFill="0" applyBorder="0" applyAlignment="0" applyProtection="0">
      <alignment vertical="center"/>
    </xf>
    <xf numFmtId="0" fontId="113" fillId="29" borderId="0" applyNumberFormat="0" applyBorder="0" applyAlignment="0" applyProtection="0">
      <alignment vertical="center"/>
    </xf>
    <xf numFmtId="0" fontId="114" fillId="0" borderId="51" applyNumberFormat="0" applyFill="0" applyAlignment="0" applyProtection="0">
      <alignment vertical="center"/>
    </xf>
    <xf numFmtId="0" fontId="113" fillId="30" borderId="0" applyNumberFormat="0" applyBorder="0" applyAlignment="0" applyProtection="0">
      <alignment vertical="center"/>
    </xf>
    <xf numFmtId="0" fontId="121" fillId="31" borderId="52" applyNumberFormat="0" applyAlignment="0" applyProtection="0">
      <alignment vertical="center"/>
    </xf>
    <xf numFmtId="0" fontId="122" fillId="31" borderId="48" applyNumberFormat="0" applyAlignment="0" applyProtection="0">
      <alignment vertical="center"/>
    </xf>
    <xf numFmtId="0" fontId="0" fillId="0" borderId="0">
      <alignment vertical="center"/>
    </xf>
    <xf numFmtId="0" fontId="8" fillId="0" borderId="0"/>
    <xf numFmtId="0" fontId="123" fillId="32" borderId="53" applyNumberFormat="0" applyAlignment="0" applyProtection="0">
      <alignment vertical="center"/>
    </xf>
    <xf numFmtId="0" fontId="111" fillId="0" borderId="0"/>
    <xf numFmtId="0" fontId="109" fillId="33" borderId="0" applyNumberFormat="0" applyBorder="0" applyAlignment="0" applyProtection="0">
      <alignment vertical="center"/>
    </xf>
    <xf numFmtId="0" fontId="113" fillId="34" borderId="0" applyNumberFormat="0" applyBorder="0" applyAlignment="0" applyProtection="0">
      <alignment vertical="center"/>
    </xf>
    <xf numFmtId="0" fontId="124" fillId="0" borderId="54" applyNumberFormat="0" applyFill="0" applyAlignment="0" applyProtection="0">
      <alignment vertical="center"/>
    </xf>
    <xf numFmtId="0" fontId="125" fillId="0" borderId="55" applyNumberFormat="0" applyFill="0" applyAlignment="0" applyProtection="0">
      <alignment vertical="center"/>
    </xf>
    <xf numFmtId="0" fontId="126" fillId="35" borderId="0" applyNumberFormat="0" applyBorder="0" applyAlignment="0" applyProtection="0">
      <alignment vertical="center"/>
    </xf>
    <xf numFmtId="0" fontId="8" fillId="0" borderId="0"/>
    <xf numFmtId="0" fontId="127" fillId="36" borderId="0" applyNumberFormat="0" applyBorder="0" applyAlignment="0" applyProtection="0">
      <alignment vertical="center"/>
    </xf>
    <xf numFmtId="0" fontId="109" fillId="37" borderId="0" applyNumberFormat="0" applyBorder="0" applyAlignment="0" applyProtection="0">
      <alignment vertical="center"/>
    </xf>
    <xf numFmtId="0" fontId="113" fillId="38" borderId="0" applyNumberFormat="0" applyBorder="0" applyAlignment="0" applyProtection="0">
      <alignment vertical="center"/>
    </xf>
    <xf numFmtId="0" fontId="109" fillId="39" borderId="0" applyNumberFormat="0" applyBorder="0" applyAlignment="0" applyProtection="0">
      <alignment vertical="center"/>
    </xf>
    <xf numFmtId="0" fontId="109" fillId="40" borderId="0" applyNumberFormat="0" applyBorder="0" applyAlignment="0" applyProtection="0">
      <alignment vertical="center"/>
    </xf>
    <xf numFmtId="0" fontId="109" fillId="41" borderId="0" applyNumberFormat="0" applyBorder="0" applyAlignment="0" applyProtection="0">
      <alignment vertical="center"/>
    </xf>
    <xf numFmtId="0" fontId="109" fillId="42" borderId="0" applyNumberFormat="0" applyBorder="0" applyAlignment="0" applyProtection="0">
      <alignment vertical="center"/>
    </xf>
    <xf numFmtId="0" fontId="113" fillId="43" borderId="0" applyNumberFormat="0" applyBorder="0" applyAlignment="0" applyProtection="0">
      <alignment vertical="center"/>
    </xf>
    <xf numFmtId="0" fontId="113" fillId="44" borderId="0" applyNumberFormat="0" applyBorder="0" applyAlignment="0" applyProtection="0">
      <alignment vertical="center"/>
    </xf>
    <xf numFmtId="0" fontId="109" fillId="45" borderId="0" applyNumberFormat="0" applyBorder="0" applyAlignment="0" applyProtection="0">
      <alignment vertical="center"/>
    </xf>
    <xf numFmtId="0" fontId="109" fillId="46" borderId="0" applyNumberFormat="0" applyBorder="0" applyAlignment="0" applyProtection="0">
      <alignment vertical="center"/>
    </xf>
    <xf numFmtId="0" fontId="113" fillId="47" borderId="0" applyNumberFormat="0" applyBorder="0" applyAlignment="0" applyProtection="0">
      <alignment vertical="center"/>
    </xf>
    <xf numFmtId="0" fontId="8" fillId="0" borderId="0" applyBorder="0"/>
    <xf numFmtId="0" fontId="109" fillId="48" borderId="0" applyNumberFormat="0" applyBorder="0" applyAlignment="0" applyProtection="0">
      <alignment vertical="center"/>
    </xf>
    <xf numFmtId="0" fontId="113" fillId="49" borderId="0" applyNumberFormat="0" applyBorder="0" applyAlignment="0" applyProtection="0">
      <alignment vertical="center"/>
    </xf>
    <xf numFmtId="0" fontId="113" fillId="50" borderId="0" applyNumberFormat="0" applyBorder="0" applyAlignment="0" applyProtection="0">
      <alignment vertical="center"/>
    </xf>
    <xf numFmtId="0" fontId="109" fillId="51" borderId="0" applyNumberFormat="0" applyBorder="0" applyAlignment="0" applyProtection="0">
      <alignment vertical="center"/>
    </xf>
    <xf numFmtId="0" fontId="113" fillId="52" borderId="0" applyNumberFormat="0" applyBorder="0" applyAlignment="0" applyProtection="0">
      <alignment vertical="center"/>
    </xf>
    <xf numFmtId="0" fontId="3" fillId="0" borderId="0">
      <alignment vertical="center"/>
    </xf>
    <xf numFmtId="0" fontId="111" fillId="0" borderId="0">
      <alignment vertical="center"/>
    </xf>
    <xf numFmtId="0" fontId="128" fillId="0" borderId="0"/>
    <xf numFmtId="0" fontId="8" fillId="0" borderId="0"/>
    <xf numFmtId="0" fontId="8" fillId="0" borderId="0"/>
    <xf numFmtId="0" fontId="129" fillId="0" borderId="0"/>
    <xf numFmtId="0" fontId="115"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0" fillId="0" borderId="0">
      <alignment vertical="center"/>
    </xf>
    <xf numFmtId="0" fontId="8" fillId="0" borderId="0">
      <alignment vertical="center"/>
    </xf>
    <xf numFmtId="0" fontId="131" fillId="0" borderId="0"/>
    <xf numFmtId="0" fontId="129" fillId="0" borderId="0"/>
    <xf numFmtId="0" fontId="8" fillId="0" borderId="0"/>
    <xf numFmtId="0" fontId="8" fillId="0" borderId="0">
      <alignment vertical="center"/>
    </xf>
    <xf numFmtId="0" fontId="132" fillId="0" borderId="0"/>
    <xf numFmtId="0" fontId="133" fillId="0" borderId="0"/>
    <xf numFmtId="0" fontId="131" fillId="0" borderId="0">
      <alignment vertical="center"/>
    </xf>
    <xf numFmtId="0" fontId="3" fillId="0" borderId="0" applyNumberFormat="0" applyFill="0" applyBorder="0" applyProtection="0">
      <alignment vertical="center"/>
    </xf>
    <xf numFmtId="0" fontId="8" fillId="0" borderId="0"/>
    <xf numFmtId="0" fontId="8" fillId="0" borderId="0"/>
    <xf numFmtId="178" fontId="134" fillId="0" borderId="0">
      <alignment vertical="center"/>
    </xf>
    <xf numFmtId="0" fontId="111" fillId="0" borderId="0"/>
    <xf numFmtId="0" fontId="115" fillId="0" borderId="0"/>
    <xf numFmtId="0" fontId="130" fillId="0" borderId="0">
      <alignment vertical="center"/>
    </xf>
    <xf numFmtId="0" fontId="130" fillId="0" borderId="0">
      <alignment vertical="center"/>
    </xf>
    <xf numFmtId="0" fontId="111" fillId="0" borderId="0"/>
    <xf numFmtId="0" fontId="3" fillId="0" borderId="0">
      <alignment vertical="center"/>
    </xf>
    <xf numFmtId="0" fontId="132" fillId="0" borderId="0"/>
    <xf numFmtId="0" fontId="135" fillId="0" borderId="0"/>
    <xf numFmtId="0" fontId="8" fillId="0" borderId="0"/>
    <xf numFmtId="177" fontId="0" fillId="0" borderId="0">
      <alignment vertical="center"/>
    </xf>
    <xf numFmtId="177" fontId="0" fillId="0" borderId="0">
      <alignment vertical="center"/>
    </xf>
  </cellStyleXfs>
  <cellXfs count="57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1" fontId="41" fillId="5" borderId="5" xfId="0" applyNumberFormat="1" applyFont="1" applyFill="1" applyBorder="1" applyAlignment="1">
      <alignment horizontal="center" vertical="center"/>
    </xf>
    <xf numFmtId="0" fontId="43" fillId="14" borderId="5" xfId="67" applyNumberFormat="1" applyFont="1" applyFill="1" applyBorder="1" applyAlignment="1" applyProtection="1">
      <alignment horizontal="center" vertical="center" wrapText="1"/>
    </xf>
    <xf numFmtId="0" fontId="44" fillId="14" borderId="5" xfId="59" applyFont="1" applyFill="1" applyBorder="1" applyAlignment="1">
      <alignment horizontal="center" vertical="center" wrapText="1"/>
    </xf>
    <xf numFmtId="0" fontId="45" fillId="5" borderId="5" xfId="59" applyNumberFormat="1" applyFont="1" applyFill="1" applyBorder="1" applyAlignment="1">
      <alignment horizontal="center" vertical="center" wrapText="1"/>
    </xf>
    <xf numFmtId="0" fontId="45" fillId="5" borderId="5" xfId="59" applyNumberFormat="1" applyFont="1" applyFill="1" applyBorder="1" applyAlignment="1">
      <alignment horizontal="center" vertical="center"/>
    </xf>
    <xf numFmtId="0" fontId="45" fillId="5" borderId="5" xfId="59" applyFont="1" applyFill="1" applyBorder="1" applyAlignment="1">
      <alignment horizontal="center" vertical="center"/>
    </xf>
    <xf numFmtId="0" fontId="46"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45" fillId="5" borderId="5" xfId="59" applyNumberFormat="1" applyFont="1" applyFill="1" applyBorder="1" applyAlignment="1">
      <alignment vertical="center" wrapText="1"/>
    </xf>
    <xf numFmtId="0" fontId="48"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49" fillId="0" borderId="27" xfId="59" applyNumberFormat="1" applyFont="1" applyFill="1" applyBorder="1" applyAlignment="1">
      <alignment horizontal="left" vertical="center" wrapText="1"/>
    </xf>
    <xf numFmtId="0" fontId="49" fillId="0" borderId="28" xfId="59" applyNumberFormat="1" applyFont="1" applyFill="1" applyBorder="1" applyAlignment="1">
      <alignment horizontal="left" vertical="center" wrapText="1"/>
    </xf>
    <xf numFmtId="0" fontId="49" fillId="0" borderId="7" xfId="59" applyNumberFormat="1" applyFont="1" applyFill="1" applyBorder="1" applyAlignment="1">
      <alignment horizontal="left" vertical="center" wrapText="1"/>
    </xf>
    <xf numFmtId="0" fontId="49" fillId="0" borderId="29" xfId="59" applyNumberFormat="1" applyFont="1" applyFill="1" applyBorder="1" applyAlignment="1">
      <alignment horizontal="left" vertical="center" wrapText="1"/>
    </xf>
    <xf numFmtId="0" fontId="49" fillId="0" borderId="30" xfId="59" applyNumberFormat="1" applyFont="1" applyFill="1" applyBorder="1" applyAlignment="1">
      <alignment horizontal="left" vertical="center" wrapText="1"/>
    </xf>
    <xf numFmtId="0" fontId="49" fillId="0" borderId="0" xfId="59" applyNumberFormat="1" applyFont="1" applyFill="1" applyAlignment="1">
      <alignment horizontal="left" vertical="center" wrapText="1"/>
    </xf>
    <xf numFmtId="0" fontId="49" fillId="0" borderId="31" xfId="59" applyNumberFormat="1" applyFont="1" applyFill="1" applyBorder="1" applyAlignment="1">
      <alignment horizontal="left" vertical="center" wrapText="1"/>
    </xf>
    <xf numFmtId="0" fontId="49" fillId="0" borderId="32" xfId="59" applyNumberFormat="1" applyFont="1" applyFill="1" applyBorder="1" applyAlignment="1">
      <alignment horizontal="left" vertical="center" wrapText="1"/>
    </xf>
    <xf numFmtId="0" fontId="49" fillId="0" borderId="33" xfId="59" applyNumberFormat="1" applyFont="1" applyFill="1" applyBorder="1" applyAlignment="1">
      <alignment horizontal="left" vertical="center" wrapText="1"/>
    </xf>
    <xf numFmtId="0" fontId="49" fillId="0" borderId="20" xfId="59" applyNumberFormat="1" applyFont="1" applyFill="1" applyBorder="1" applyAlignment="1">
      <alignment horizontal="left" vertical="center" wrapText="1"/>
    </xf>
    <xf numFmtId="0" fontId="49" fillId="0" borderId="25" xfId="59" applyNumberFormat="1" applyFont="1" applyFill="1" applyBorder="1" applyAlignment="1">
      <alignment horizontal="left" vertical="center" wrapText="1"/>
    </xf>
    <xf numFmtId="0" fontId="49" fillId="0" borderId="34" xfId="59" applyNumberFormat="1" applyFont="1" applyFill="1" applyBorder="1" applyAlignment="1">
      <alignment horizontal="left" vertical="center" wrapText="1"/>
    </xf>
    <xf numFmtId="0" fontId="48" fillId="5" borderId="30" xfId="0" applyFont="1" applyFill="1" applyBorder="1" applyAlignment="1">
      <alignment horizontal="left" vertical="center" wrapText="1"/>
    </xf>
    <xf numFmtId="0" fontId="48" fillId="5" borderId="0" xfId="0" applyFont="1" applyFill="1" applyAlignment="1">
      <alignment horizontal="left" vertical="center" wrapText="1"/>
    </xf>
    <xf numFmtId="0" fontId="48" fillId="5" borderId="32" xfId="0" applyFont="1" applyFill="1" applyBorder="1" applyAlignment="1">
      <alignment horizontal="left" vertical="center" wrapText="1"/>
    </xf>
    <xf numFmtId="0" fontId="50" fillId="10" borderId="30" xfId="0" applyFont="1" applyFill="1" applyBorder="1" applyAlignment="1">
      <alignment horizontal="left" vertical="top" wrapText="1"/>
    </xf>
    <xf numFmtId="0" fontId="50" fillId="10" borderId="0" xfId="0" applyFont="1" applyFill="1" applyAlignment="1">
      <alignment horizontal="left" vertical="top" wrapText="1"/>
    </xf>
    <xf numFmtId="0" fontId="50" fillId="10" borderId="32"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2" xfId="0" applyFont="1" applyFill="1" applyBorder="1" applyAlignment="1">
      <alignment horizontal="left" vertical="top" wrapText="1"/>
    </xf>
    <xf numFmtId="0" fontId="50" fillId="10" borderId="30" xfId="0" applyFont="1" applyFill="1" applyBorder="1" applyAlignment="1">
      <alignment vertical="top" wrapText="1"/>
    </xf>
    <xf numFmtId="0" fontId="50" fillId="10" borderId="0" xfId="0" applyFont="1" applyFill="1" applyAlignment="1">
      <alignment vertical="top" wrapText="1"/>
    </xf>
    <xf numFmtId="0" fontId="50" fillId="10" borderId="32" xfId="0" applyFont="1" applyFill="1" applyBorder="1" applyAlignment="1">
      <alignment vertical="top" wrapText="1"/>
    </xf>
    <xf numFmtId="0" fontId="51" fillId="10" borderId="30" xfId="0" applyFont="1" applyFill="1" applyBorder="1" applyAlignment="1">
      <alignment horizontal="center" vertical="top" wrapText="1"/>
    </xf>
    <xf numFmtId="0" fontId="51" fillId="10" borderId="0" xfId="0" applyFont="1" applyFill="1" applyAlignment="1">
      <alignment horizontal="center" vertical="top" wrapText="1"/>
    </xf>
    <xf numFmtId="0" fontId="51" fillId="10" borderId="32" xfId="0" applyFont="1" applyFill="1" applyBorder="1" applyAlignment="1">
      <alignment horizontal="center" vertical="top" wrapText="1"/>
    </xf>
    <xf numFmtId="0" fontId="52" fillId="10" borderId="30"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2" xfId="0" applyFont="1" applyFill="1" applyBorder="1" applyAlignment="1">
      <alignment horizontal="left" vertical="top" wrapText="1"/>
    </xf>
    <xf numFmtId="0" fontId="52" fillId="10" borderId="30" xfId="0" applyFont="1" applyFill="1" applyBorder="1" applyAlignment="1">
      <alignment horizontal="center" vertical="top" wrapText="1"/>
    </xf>
    <xf numFmtId="0" fontId="52" fillId="10" borderId="0" xfId="0" applyFont="1" applyFill="1" applyAlignment="1">
      <alignment horizontal="center" vertical="top" wrapText="1"/>
    </xf>
    <xf numFmtId="0" fontId="52" fillId="10" borderId="32" xfId="0" applyFont="1" applyFill="1" applyBorder="1" applyAlignment="1">
      <alignment horizontal="center" vertical="top" wrapText="1"/>
    </xf>
    <xf numFmtId="0" fontId="50" fillId="10" borderId="33" xfId="0" applyFont="1" applyFill="1" applyBorder="1" applyAlignment="1">
      <alignment horizontal="left" vertical="top" wrapText="1"/>
    </xf>
    <xf numFmtId="0" fontId="50" fillId="10" borderId="20" xfId="0" applyFont="1" applyFill="1" applyBorder="1" applyAlignment="1">
      <alignment horizontal="left" vertical="top" wrapText="1"/>
    </xf>
    <xf numFmtId="0" fontId="50" fillId="10" borderId="34" xfId="0" applyFont="1" applyFill="1" applyBorder="1" applyAlignment="1">
      <alignment horizontal="left" vertical="top" wrapText="1"/>
    </xf>
    <xf numFmtId="0" fontId="53" fillId="14" borderId="5" xfId="81" applyFont="1" applyFill="1" applyBorder="1" applyAlignment="1">
      <alignment horizontal="center" vertical="center"/>
    </xf>
    <xf numFmtId="0" fontId="44" fillId="14" borderId="22" xfId="81" applyFont="1" applyFill="1" applyBorder="1" applyAlignment="1">
      <alignment horizontal="center" vertical="center"/>
    </xf>
    <xf numFmtId="0" fontId="44" fillId="14" borderId="23" xfId="81" applyFont="1" applyFill="1" applyBorder="1" applyAlignment="1">
      <alignment horizontal="center" vertical="center"/>
    </xf>
    <xf numFmtId="0" fontId="44" fillId="14"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1" fontId="38" fillId="5" borderId="5" xfId="0" applyNumberFormat="1" applyFont="1" applyFill="1" applyBorder="1" applyAlignment="1">
      <alignment horizontal="center" vertical="center" wrapText="1"/>
    </xf>
    <xf numFmtId="181"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1" fontId="54" fillId="0" borderId="5" xfId="0" applyNumberFormat="1" applyFont="1" applyBorder="1" applyAlignment="1">
      <alignment horizontal="center" vertical="center"/>
    </xf>
    <xf numFmtId="0" fontId="54" fillId="0" borderId="5" xfId="0" applyFont="1" applyFill="1" applyBorder="1" applyAlignment="1">
      <alignment horizontal="center" vertical="center"/>
    </xf>
    <xf numFmtId="0" fontId="55" fillId="5" borderId="0" xfId="0" applyFont="1" applyFill="1" applyBorder="1" applyAlignment="1">
      <alignment horizontal="center" vertical="center" wrapText="1"/>
    </xf>
    <xf numFmtId="0" fontId="54" fillId="10" borderId="5" xfId="0" applyNumberFormat="1" applyFont="1" applyFill="1" applyBorder="1" applyAlignment="1">
      <alignment horizontal="center" vertical="center"/>
    </xf>
    <xf numFmtId="0" fontId="54"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1" fontId="56" fillId="10" borderId="0" xfId="0" applyNumberFormat="1" applyFont="1" applyFill="1" applyBorder="1" applyAlignment="1">
      <alignment horizontal="center" vertical="center"/>
    </xf>
    <xf numFmtId="0" fontId="57" fillId="0" borderId="0" xfId="0" applyFont="1">
      <alignment vertical="center"/>
    </xf>
    <xf numFmtId="0" fontId="58" fillId="14" borderId="5" xfId="79" applyFont="1" applyFill="1" applyBorder="1" applyAlignment="1">
      <alignment horizontal="center" vertical="center"/>
    </xf>
    <xf numFmtId="0" fontId="44" fillId="14" borderId="5" xfId="79" applyFont="1" applyFill="1" applyBorder="1" applyAlignment="1">
      <alignment horizontal="center" vertical="center" wrapText="1"/>
    </xf>
    <xf numFmtId="0" fontId="59" fillId="14" borderId="5" xfId="79" applyFont="1" applyFill="1" applyBorder="1" applyAlignment="1">
      <alignment horizontal="center" vertical="center"/>
    </xf>
    <xf numFmtId="0" fontId="60" fillId="14" borderId="22" xfId="79" applyFont="1" applyFill="1" applyBorder="1" applyAlignment="1">
      <alignment horizontal="center" vertical="center" wrapText="1"/>
    </xf>
    <xf numFmtId="0" fontId="60" fillId="14" borderId="23" xfId="79" applyFont="1" applyFill="1" applyBorder="1" applyAlignment="1">
      <alignment horizontal="center" vertical="center" wrapText="1"/>
    </xf>
    <xf numFmtId="182" fontId="57" fillId="15" borderId="5" xfId="0" applyNumberFormat="1" applyFont="1" applyFill="1" applyBorder="1" applyAlignment="1">
      <alignment horizontal="center" vertical="center"/>
    </xf>
    <xf numFmtId="181" fontId="57" fillId="10" borderId="5" xfId="79" applyNumberFormat="1" applyFont="1" applyFill="1" applyBorder="1" applyAlignment="1">
      <alignment horizontal="center" vertical="center"/>
    </xf>
    <xf numFmtId="181" fontId="61" fillId="0" borderId="5" xfId="79" applyNumberFormat="1" applyFont="1" applyFill="1" applyBorder="1" applyAlignment="1">
      <alignment horizontal="center" vertical="center"/>
    </xf>
    <xf numFmtId="183" fontId="57" fillId="10" borderId="5" xfId="79" applyNumberFormat="1" applyFont="1" applyFill="1" applyBorder="1" applyAlignment="1">
      <alignment horizontal="center" vertical="center" wrapText="1"/>
    </xf>
    <xf numFmtId="183" fontId="57"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2" fillId="14" borderId="5" xfId="0" applyFont="1" applyFill="1" applyBorder="1" applyAlignment="1">
      <alignment horizontal="center" vertical="center"/>
    </xf>
    <xf numFmtId="0" fontId="63" fillId="9" borderId="5" xfId="12" applyFont="1" applyFill="1" applyBorder="1" applyAlignment="1" applyProtection="1">
      <alignment vertical="center"/>
    </xf>
    <xf numFmtId="0" fontId="64" fillId="5" borderId="5" xfId="0" applyFont="1" applyFill="1" applyBorder="1" applyAlignment="1">
      <alignment horizontal="center" vertical="center"/>
    </xf>
    <xf numFmtId="0" fontId="65" fillId="10" borderId="5" xfId="0" applyFont="1" applyFill="1" applyBorder="1" applyAlignment="1">
      <alignment vertical="center" wrapText="1"/>
    </xf>
    <xf numFmtId="0" fontId="20" fillId="0" borderId="5" xfId="12" applyFont="1" applyFill="1" applyBorder="1" applyAlignment="1">
      <alignment vertical="center"/>
    </xf>
    <xf numFmtId="0" fontId="66" fillId="0" borderId="0" xfId="0" applyFont="1" applyFill="1" applyAlignment="1">
      <alignment vertical="center"/>
    </xf>
    <xf numFmtId="0" fontId="58" fillId="13" borderId="5" xfId="0" applyFont="1" applyFill="1" applyBorder="1" applyAlignment="1" applyProtection="1">
      <alignment horizontal="center" vertical="center" wrapText="1"/>
      <protection hidden="1"/>
    </xf>
    <xf numFmtId="0" fontId="67" fillId="13" borderId="5" xfId="0" applyFont="1" applyFill="1" applyBorder="1" applyAlignment="1" applyProtection="1">
      <alignment horizontal="center" vertical="center" wrapText="1"/>
      <protection hidden="1"/>
    </xf>
    <xf numFmtId="0" fontId="68" fillId="5" borderId="5" xfId="0" applyFont="1" applyFill="1" applyBorder="1" applyAlignment="1" applyProtection="1">
      <alignment horizontal="center" vertical="center" wrapText="1"/>
      <protection hidden="1"/>
    </xf>
    <xf numFmtId="2" fontId="68" fillId="5" borderId="5" xfId="80" applyNumberFormat="1" applyFont="1" applyFill="1" applyBorder="1" applyAlignment="1" applyProtection="1">
      <alignment horizontal="center" vertical="top" wrapText="1"/>
      <protection hidden="1"/>
    </xf>
    <xf numFmtId="0" fontId="68" fillId="5" borderId="5" xfId="80" applyFont="1" applyFill="1" applyBorder="1" applyAlignment="1" applyProtection="1">
      <alignment horizontal="center" vertical="top" wrapText="1"/>
      <protection hidden="1"/>
    </xf>
    <xf numFmtId="2" fontId="68" fillId="5" borderId="5" xfId="80" applyNumberFormat="1" applyFont="1" applyFill="1" applyBorder="1" applyAlignment="1" applyProtection="1">
      <alignment horizontal="center" vertical="center" wrapText="1"/>
      <protection hidden="1"/>
    </xf>
    <xf numFmtId="0" fontId="68" fillId="5" borderId="5" xfId="80" applyFont="1" applyFill="1" applyBorder="1" applyAlignment="1" applyProtection="1">
      <alignment horizontal="center" vertical="center" wrapText="1"/>
      <protection hidden="1"/>
    </xf>
    <xf numFmtId="185" fontId="57" fillId="5" borderId="5" xfId="80" applyNumberFormat="1" applyFont="1" applyFill="1" applyBorder="1" applyAlignment="1" applyProtection="1">
      <alignment horizontal="center"/>
      <protection hidden="1"/>
    </xf>
    <xf numFmtId="181" fontId="10" fillId="0" borderId="5" xfId="0" applyNumberFormat="1" applyFont="1" applyFill="1" applyBorder="1" applyAlignment="1">
      <alignment horizontal="center" vertical="center"/>
    </xf>
    <xf numFmtId="0" fontId="68" fillId="5" borderId="5" xfId="0" applyFont="1" applyFill="1" applyBorder="1" applyAlignment="1">
      <alignment horizontal="center" vertical="center"/>
    </xf>
    <xf numFmtId="0" fontId="68"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69" fillId="14" borderId="30" xfId="0" applyNumberFormat="1" applyFont="1" applyFill="1" applyBorder="1" applyAlignment="1">
      <alignment horizontal="center" vertical="center"/>
    </xf>
    <xf numFmtId="183" fontId="69" fillId="14" borderId="0" xfId="0" applyNumberFormat="1" applyFont="1" applyFill="1" applyAlignment="1">
      <alignment horizontal="center" vertical="center"/>
    </xf>
    <xf numFmtId="183" fontId="44" fillId="14" borderId="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0" fontId="70" fillId="0" borderId="5" xfId="78" applyFont="1" applyFill="1" applyBorder="1" applyAlignment="1">
      <alignment horizontal="center" vertical="center"/>
    </xf>
    <xf numFmtId="0" fontId="57" fillId="0" borderId="5" xfId="0" applyFont="1" applyFill="1" applyBorder="1" applyAlignment="1">
      <alignment horizontal="center" vertical="center"/>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69" fillId="14"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1" fontId="57" fillId="0" borderId="0" xfId="77" applyNumberFormat="1" applyFont="1" applyFill="1" applyAlignment="1">
      <alignment horizontal="center" vertical="center"/>
    </xf>
    <xf numFmtId="0" fontId="57" fillId="16" borderId="0" xfId="0" applyFont="1" applyFill="1" applyAlignment="1">
      <alignment horizontal="center" vertical="center"/>
    </xf>
    <xf numFmtId="0" fontId="71"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6" fontId="72"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3"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57" fillId="0" borderId="0" xfId="0" applyFont="1" applyFill="1" applyBorder="1" applyAlignment="1">
      <alignment vertical="center"/>
    </xf>
    <xf numFmtId="0" fontId="74" fillId="0" borderId="0" xfId="12" applyFont="1" applyAlignment="1" applyProtection="1">
      <alignment vertical="center"/>
    </xf>
    <xf numFmtId="0" fontId="70" fillId="0" borderId="12" xfId="67" applyFont="1" applyFill="1" applyBorder="1" applyAlignment="1">
      <alignment horizontal="left" vertical="center"/>
    </xf>
    <xf numFmtId="0" fontId="57" fillId="0" borderId="0" xfId="0" applyFont="1" applyFill="1" applyBorder="1" applyAlignment="1">
      <alignment horizontal="center" vertical="center"/>
    </xf>
    <xf numFmtId="0" fontId="57" fillId="9" borderId="0" xfId="74" applyFont="1" applyFill="1" applyAlignment="1" applyProtection="1">
      <alignment horizontal="left" vertical="center"/>
    </xf>
    <xf numFmtId="181" fontId="57" fillId="0" borderId="5" xfId="78" applyNumberFormat="1" applyFont="1" applyFill="1" applyBorder="1" applyAlignment="1">
      <alignment horizontal="center" vertical="center"/>
    </xf>
    <xf numFmtId="0" fontId="57" fillId="0" borderId="5" xfId="0" applyFont="1" applyBorder="1" applyAlignment="1">
      <alignment horizontal="center" vertical="center"/>
    </xf>
    <xf numFmtId="0" fontId="57" fillId="0" borderId="7" xfId="0" applyFont="1" applyBorder="1" applyAlignment="1">
      <alignment horizontal="center" vertical="center"/>
    </xf>
    <xf numFmtId="0" fontId="57" fillId="0" borderId="5" xfId="0" applyFont="1" applyFill="1" applyBorder="1" applyAlignment="1">
      <alignment horizontal="center" vertical="center" wrapText="1"/>
    </xf>
    <xf numFmtId="179" fontId="57" fillId="0" borderId="0" xfId="0" applyNumberFormat="1" applyFont="1" applyFill="1" applyAlignment="1">
      <alignment horizontal="center" vertical="center" wrapText="1"/>
    </xf>
    <xf numFmtId="0" fontId="57" fillId="16" borderId="0" xfId="0" applyFont="1" applyFill="1" applyAlignment="1">
      <alignment horizontal="center"/>
    </xf>
    <xf numFmtId="0" fontId="73" fillId="0" borderId="0" xfId="72" applyFont="1" applyFill="1" applyAlignment="1" applyProtection="1">
      <alignment horizontal="center" vertical="center"/>
    </xf>
    <xf numFmtId="49" fontId="73" fillId="0" borderId="0" xfId="73" applyNumberFormat="1" applyFont="1" applyFill="1" applyAlignment="1" applyProtection="1">
      <alignment horizontal="left" vertical="center"/>
    </xf>
    <xf numFmtId="14" fontId="73" fillId="0" borderId="0" xfId="74" applyNumberFormat="1" applyFont="1" applyFill="1" applyAlignment="1" applyProtection="1">
      <alignment horizontal="left" vertical="center" wrapText="1"/>
    </xf>
    <xf numFmtId="0" fontId="73" fillId="0" borderId="0" xfId="74" applyFont="1" applyFill="1" applyAlignment="1" applyProtection="1">
      <alignment horizontal="left" vertical="center"/>
    </xf>
    <xf numFmtId="0" fontId="73" fillId="0" borderId="0" xfId="72"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5" fillId="5" borderId="25" xfId="0" applyFont="1" applyFill="1" applyBorder="1" applyAlignment="1">
      <alignment horizontal="center" vertical="center"/>
    </xf>
    <xf numFmtId="0" fontId="75"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57" fillId="0" borderId="5" xfId="78" applyFont="1" applyFill="1" applyBorder="1" applyAlignment="1">
      <alignment horizontal="center" vertical="center"/>
    </xf>
    <xf numFmtId="0" fontId="0" fillId="5" borderId="24" xfId="0" applyFill="1" applyBorder="1" applyAlignment="1">
      <alignment horizontal="center" vertical="center" wrapText="1"/>
    </xf>
    <xf numFmtId="0" fontId="76"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7" fillId="14" borderId="22" xfId="0" applyFont="1" applyFill="1" applyBorder="1" applyAlignment="1">
      <alignment horizontal="center" vertical="center"/>
    </xf>
    <xf numFmtId="0" fontId="77" fillId="14" borderId="23" xfId="0" applyFont="1" applyFill="1" applyBorder="1" applyAlignment="1">
      <alignment horizontal="center" vertical="center"/>
    </xf>
    <xf numFmtId="0" fontId="77" fillId="14" borderId="24" xfId="0" applyFont="1" applyFill="1" applyBorder="1" applyAlignment="1">
      <alignment horizontal="center" vertical="center"/>
    </xf>
    <xf numFmtId="0" fontId="42" fillId="14" borderId="22" xfId="0" applyFont="1" applyFill="1" applyBorder="1" applyAlignment="1">
      <alignment horizontal="center" vertical="center" wrapText="1"/>
    </xf>
    <xf numFmtId="0" fontId="42" fillId="14" borderId="23" xfId="0" applyFont="1" applyFill="1" applyBorder="1" applyAlignment="1">
      <alignment horizontal="center" vertical="center" wrapText="1"/>
    </xf>
    <xf numFmtId="0" fontId="42" fillId="14" borderId="24" xfId="0" applyFont="1" applyFill="1" applyBorder="1" applyAlignment="1">
      <alignment horizontal="center" vertical="center" wrapText="1"/>
    </xf>
    <xf numFmtId="0" fontId="78" fillId="0" borderId="0" xfId="12">
      <alignment vertical="center"/>
    </xf>
    <xf numFmtId="0" fontId="79" fillId="14" borderId="5" xfId="0" applyFont="1" applyFill="1" applyBorder="1" applyAlignment="1">
      <alignment horizontal="left" vertical="center" wrapText="1"/>
    </xf>
    <xf numFmtId="0" fontId="80" fillId="5" borderId="5" xfId="0" applyFont="1" applyFill="1" applyBorder="1" applyAlignment="1">
      <alignment horizontal="center" vertical="center"/>
    </xf>
    <xf numFmtId="0" fontId="81" fillId="0" borderId="5" xfId="0" applyFont="1" applyFill="1" applyBorder="1" applyAlignment="1">
      <alignment vertical="center"/>
    </xf>
    <xf numFmtId="0" fontId="81" fillId="17" borderId="5" xfId="0" applyFont="1" applyFill="1" applyBorder="1" applyAlignment="1">
      <alignment vertical="center"/>
    </xf>
    <xf numFmtId="0" fontId="82" fillId="0" borderId="5" xfId="0" applyFont="1" applyFill="1" applyBorder="1" applyAlignment="1">
      <alignment vertical="center"/>
    </xf>
    <xf numFmtId="0" fontId="81" fillId="5" borderId="5" xfId="0" applyFont="1" applyFill="1" applyBorder="1" applyAlignment="1">
      <alignment vertical="center"/>
    </xf>
    <xf numFmtId="0" fontId="82" fillId="17" borderId="5" xfId="0" applyFont="1" applyFill="1" applyBorder="1" applyAlignment="1">
      <alignment vertical="center"/>
    </xf>
    <xf numFmtId="0" fontId="82" fillId="10" borderId="5" xfId="0" applyFont="1" applyFill="1" applyBorder="1" applyAlignment="1">
      <alignment vertical="center"/>
    </xf>
    <xf numFmtId="0" fontId="43" fillId="13" borderId="5" xfId="0" applyFont="1" applyFill="1" applyBorder="1" applyAlignment="1">
      <alignment horizontal="center" vertical="center" wrapText="1"/>
    </xf>
    <xf numFmtId="0" fontId="44" fillId="13" borderId="5" xfId="0" applyFont="1" applyFill="1" applyBorder="1" applyAlignment="1">
      <alignment horizontal="center" vertical="center" wrapText="1"/>
    </xf>
    <xf numFmtId="0" fontId="57"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57" fillId="5" borderId="5" xfId="69" applyFont="1" applyFill="1" applyBorder="1" applyAlignment="1">
      <alignment horizontal="center" vertical="center" wrapText="1"/>
    </xf>
    <xf numFmtId="0" fontId="57" fillId="10" borderId="5" xfId="0" applyFont="1" applyFill="1" applyBorder="1" applyAlignment="1">
      <alignment horizontal="center" vertical="center"/>
    </xf>
    <xf numFmtId="0" fontId="57" fillId="10" borderId="5" xfId="69" applyFont="1" applyFill="1" applyBorder="1" applyAlignment="1">
      <alignment horizontal="center" vertical="center" wrapText="1"/>
    </xf>
    <xf numFmtId="184" fontId="57" fillId="9" borderId="5" xfId="91" applyNumberFormat="1" applyFont="1" applyFill="1" applyBorder="1" applyAlignment="1">
      <alignment horizontal="center" vertical="center"/>
    </xf>
    <xf numFmtId="184" fontId="57" fillId="0" borderId="5" xfId="91" applyNumberFormat="1" applyFont="1" applyFill="1" applyBorder="1" applyAlignment="1">
      <alignment horizontal="center" vertical="center"/>
    </xf>
    <xf numFmtId="187" fontId="57" fillId="0" borderId="5" xfId="69" applyNumberFormat="1" applyFont="1" applyFill="1" applyBorder="1" applyAlignment="1">
      <alignment horizontal="center" vertical="center" wrapText="1"/>
    </xf>
    <xf numFmtId="0" fontId="57" fillId="0" borderId="5" xfId="69" applyFont="1" applyBorder="1" applyAlignment="1">
      <alignment horizontal="center" vertical="center" wrapText="1"/>
    </xf>
    <xf numFmtId="181" fontId="57" fillId="0" borderId="5" xfId="69" applyNumberFormat="1" applyFont="1" applyFill="1" applyBorder="1" applyAlignment="1">
      <alignment horizontal="center" vertical="center" wrapText="1"/>
    </xf>
    <xf numFmtId="184" fontId="57" fillId="0" borderId="5" xfId="91" applyNumberFormat="1" applyFont="1" applyFill="1" applyBorder="1" applyAlignment="1" applyProtection="1">
      <alignment horizontal="center" vertical="center"/>
    </xf>
    <xf numFmtId="0" fontId="57" fillId="0" borderId="5" xfId="69" applyFont="1" applyFill="1" applyBorder="1" applyAlignment="1">
      <alignment horizontal="center" vertical="center" wrapText="1"/>
    </xf>
    <xf numFmtId="0" fontId="70"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4" fontId="57" fillId="10" borderId="5" xfId="91" applyNumberFormat="1" applyFont="1" applyFill="1" applyBorder="1" applyAlignment="1">
      <alignment horizontal="center" vertical="center"/>
    </xf>
    <xf numFmtId="0" fontId="57" fillId="0" borderId="5" xfId="69" applyNumberFormat="1" applyFont="1" applyFill="1" applyBorder="1" applyAlignment="1">
      <alignment horizontal="center" vertical="center" wrapText="1"/>
    </xf>
    <xf numFmtId="189" fontId="57" fillId="18" borderId="5" xfId="69"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3" fillId="9" borderId="0" xfId="12" applyFont="1" applyFill="1" applyAlignment="1" applyProtection="1">
      <alignment horizontal="left" vertical="center"/>
    </xf>
    <xf numFmtId="0" fontId="49"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84" fillId="9" borderId="38" xfId="0" applyFont="1" applyFill="1" applyBorder="1" applyAlignment="1">
      <alignment horizontal="left" vertical="center" wrapText="1"/>
    </xf>
    <xf numFmtId="0" fontId="85"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49" fillId="9" borderId="0" xfId="0" applyFont="1" applyFill="1" applyBorder="1" applyAlignment="1">
      <alignment horizontal="left" vertical="center" wrapText="1"/>
    </xf>
    <xf numFmtId="0" fontId="85"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84"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4"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86"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84" fillId="5" borderId="43" xfId="0" applyFont="1" applyFill="1" applyBorder="1" applyAlignment="1">
      <alignment horizontal="center" vertical="center" wrapText="1"/>
    </xf>
    <xf numFmtId="0" fontId="84" fillId="5" borderId="44" xfId="0" applyFont="1" applyFill="1" applyBorder="1" applyAlignment="1">
      <alignment horizontal="center" vertical="center" wrapText="1"/>
    </xf>
    <xf numFmtId="0" fontId="84" fillId="5" borderId="45" xfId="0" applyFont="1" applyFill="1" applyBorder="1" applyAlignment="1">
      <alignment horizontal="center" vertical="center" wrapText="1"/>
    </xf>
    <xf numFmtId="0" fontId="84" fillId="5" borderId="25"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81" fontId="87" fillId="5" borderId="5" xfId="0" applyNumberFormat="1" applyFont="1" applyFill="1" applyBorder="1" applyAlignment="1">
      <alignment horizontal="center" vertical="center"/>
    </xf>
    <xf numFmtId="0" fontId="87" fillId="10" borderId="5" xfId="0" applyNumberFormat="1" applyFont="1" applyFill="1" applyBorder="1" applyAlignment="1">
      <alignment horizontal="center" vertical="center"/>
    </xf>
    <xf numFmtId="176" fontId="87" fillId="10" borderId="5" xfId="96" applyNumberFormat="1" applyFont="1" applyFill="1" applyBorder="1" applyAlignment="1">
      <alignment horizontal="center" vertical="center"/>
    </xf>
    <xf numFmtId="0" fontId="87" fillId="10" borderId="5" xfId="96" applyNumberFormat="1" applyFont="1" applyFill="1" applyBorder="1" applyAlignment="1">
      <alignment horizontal="center" vertical="center"/>
    </xf>
    <xf numFmtId="0" fontId="87" fillId="5" borderId="5" xfId="0" applyFont="1" applyFill="1" applyBorder="1" applyAlignment="1">
      <alignment horizontal="center" vertical="center"/>
    </xf>
    <xf numFmtId="181" fontId="87" fillId="10" borderId="5" xfId="95" applyNumberFormat="1" applyFont="1" applyFill="1" applyBorder="1" applyAlignment="1">
      <alignment horizontal="center" vertical="center"/>
    </xf>
    <xf numFmtId="0" fontId="55" fillId="5" borderId="27" xfId="0" applyFont="1" applyFill="1" applyBorder="1" applyAlignment="1">
      <alignment horizontal="left" vertical="center"/>
    </xf>
    <xf numFmtId="0" fontId="55" fillId="5" borderId="28" xfId="0" applyFont="1" applyFill="1" applyBorder="1" applyAlignment="1">
      <alignment horizontal="center" vertical="center"/>
    </xf>
    <xf numFmtId="0" fontId="55" fillId="5" borderId="30" xfId="0" applyFont="1" applyFill="1" applyBorder="1" applyAlignment="1">
      <alignment horizontal="left" vertical="center"/>
    </xf>
    <xf numFmtId="0" fontId="55" fillId="5" borderId="0" xfId="0" applyFont="1" applyFill="1" applyBorder="1" applyAlignment="1">
      <alignment horizontal="center" vertical="center"/>
    </xf>
    <xf numFmtId="0" fontId="55" fillId="5" borderId="0" xfId="0" applyFont="1" applyFill="1" applyBorder="1" applyAlignment="1">
      <alignment horizontal="left" vertical="center"/>
    </xf>
    <xf numFmtId="0" fontId="88" fillId="5" borderId="30" xfId="0" applyFont="1" applyFill="1" applyBorder="1" applyAlignment="1">
      <alignment horizontal="left" vertical="center"/>
    </xf>
    <xf numFmtId="0" fontId="87" fillId="5" borderId="30" xfId="0" applyFont="1" applyFill="1" applyBorder="1" applyAlignment="1">
      <alignment horizontal="left" vertical="center"/>
    </xf>
    <xf numFmtId="0" fontId="87" fillId="5" borderId="30" xfId="0" applyFont="1" applyFill="1" applyBorder="1" applyAlignment="1">
      <alignment horizontal="left"/>
    </xf>
    <xf numFmtId="0" fontId="87" fillId="5" borderId="0" xfId="0" applyFont="1" applyFill="1" applyBorder="1" applyAlignment="1">
      <alignment horizontal="center"/>
    </xf>
    <xf numFmtId="0" fontId="84" fillId="5" borderId="36" xfId="0" applyFont="1" applyFill="1" applyBorder="1" applyAlignment="1">
      <alignment horizontal="center" vertical="center" wrapText="1"/>
    </xf>
    <xf numFmtId="0" fontId="84"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190" fontId="87" fillId="10" borderId="5" xfId="95" applyNumberFormat="1" applyFont="1" applyFill="1" applyBorder="1" applyAlignment="1">
      <alignment horizontal="center" vertical="center"/>
    </xf>
    <xf numFmtId="190" fontId="87" fillId="10" borderId="5" xfId="96" applyNumberFormat="1" applyFont="1" applyFill="1" applyBorder="1" applyAlignment="1">
      <alignment horizontal="center" vertical="center"/>
    </xf>
    <xf numFmtId="0" fontId="15" fillId="5" borderId="2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89" fillId="9" borderId="0" xfId="12" applyFont="1" applyFill="1" applyAlignment="1" applyProtection="1">
      <alignment vertical="center"/>
    </xf>
    <xf numFmtId="0" fontId="89"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179" fontId="90" fillId="5" borderId="30" xfId="0" applyNumberFormat="1" applyFont="1" applyFill="1" applyBorder="1" applyAlignment="1">
      <alignment vertical="center"/>
    </xf>
    <xf numFmtId="179" fontId="90" fillId="5" borderId="0" xfId="0" applyNumberFormat="1" applyFont="1" applyFill="1" applyBorder="1" applyAlignment="1">
      <alignment vertical="center"/>
    </xf>
    <xf numFmtId="0" fontId="87" fillId="5" borderId="0" xfId="0" applyFont="1" applyFill="1" applyBorder="1" applyAlignment="1">
      <alignment horizontal="left" vertical="center"/>
    </xf>
    <xf numFmtId="0" fontId="87" fillId="5" borderId="0" xfId="0" applyFont="1" applyFill="1" applyBorder="1" applyAlignment="1">
      <alignment vertical="center"/>
    </xf>
    <xf numFmtId="0" fontId="90" fillId="5" borderId="30" xfId="0" applyFont="1" applyFill="1" applyBorder="1" applyAlignment="1">
      <alignment horizontal="left" vertical="center"/>
    </xf>
    <xf numFmtId="0" fontId="87" fillId="5" borderId="30" xfId="0" applyFont="1" applyFill="1" applyBorder="1" applyAlignment="1">
      <alignment horizontal="left" vertical="center" wrapText="1"/>
    </xf>
    <xf numFmtId="0" fontId="87" fillId="5" borderId="30" xfId="0" applyFont="1" applyFill="1" applyBorder="1" applyAlignment="1">
      <alignment vertical="center"/>
    </xf>
    <xf numFmtId="0" fontId="87" fillId="5" borderId="33" xfId="0" applyFont="1" applyFill="1" applyBorder="1" applyAlignment="1">
      <alignment vertical="center"/>
    </xf>
    <xf numFmtId="0" fontId="88" fillId="5" borderId="20" xfId="0" applyFont="1" applyFill="1" applyBorder="1" applyAlignment="1">
      <alignment vertical="center"/>
    </xf>
    <xf numFmtId="0" fontId="90"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0" fontId="87" fillId="5" borderId="20" xfId="0" applyFont="1" applyFill="1" applyBorder="1" applyAlignment="1">
      <alignment vertical="center"/>
    </xf>
    <xf numFmtId="0" fontId="8" fillId="5" borderId="20" xfId="0" applyFont="1" applyFill="1" applyBorder="1" applyAlignment="1">
      <alignment vertical="center"/>
    </xf>
    <xf numFmtId="0" fontId="16" fillId="5" borderId="32" xfId="0" applyFont="1" applyFill="1" applyBorder="1" applyAlignment="1">
      <alignment vertical="center"/>
    </xf>
    <xf numFmtId="0" fontId="8" fillId="5" borderId="34" xfId="0" applyFont="1" applyFill="1" applyBorder="1" applyAlignment="1">
      <alignment vertical="center"/>
    </xf>
    <xf numFmtId="0" fontId="87" fillId="10" borderId="5" xfId="95" applyNumberFormat="1" applyFont="1" applyFill="1" applyBorder="1" applyAlignment="1">
      <alignment horizontal="center" vertical="center"/>
    </xf>
    <xf numFmtId="0" fontId="87" fillId="10" borderId="5" xfId="95" applyNumberFormat="1" applyFont="1" applyFill="1" applyBorder="1" applyAlignment="1">
      <alignment horizontal="center"/>
    </xf>
    <xf numFmtId="0" fontId="91" fillId="5" borderId="0" xfId="0" applyFont="1" applyFill="1" applyAlignment="1">
      <alignment horizontal="center" vertical="center"/>
    </xf>
    <xf numFmtId="183" fontId="84" fillId="19" borderId="25" xfId="0" applyNumberFormat="1" applyFont="1" applyFill="1" applyBorder="1" applyAlignment="1">
      <alignment horizontal="center" vertical="center" wrapText="1"/>
    </xf>
    <xf numFmtId="183" fontId="91" fillId="19" borderId="25" xfId="0" applyNumberFormat="1" applyFont="1" applyFill="1" applyBorder="1" applyAlignment="1">
      <alignment horizontal="center" vertical="center" wrapText="1"/>
    </xf>
    <xf numFmtId="183" fontId="91" fillId="19" borderId="33" xfId="0" applyNumberFormat="1" applyFont="1" applyFill="1" applyBorder="1" applyAlignment="1">
      <alignment horizontal="center" vertical="center" wrapText="1"/>
    </xf>
    <xf numFmtId="0" fontId="57" fillId="5" borderId="5" xfId="0" applyFont="1" applyFill="1" applyBorder="1" applyAlignment="1">
      <alignment horizontal="center" vertical="center" wrapText="1"/>
    </xf>
    <xf numFmtId="183" fontId="71" fillId="10" borderId="5" xfId="66" applyNumberFormat="1" applyFont="1" applyFill="1" applyBorder="1" applyAlignment="1">
      <alignment horizontal="center" vertical="center"/>
    </xf>
    <xf numFmtId="181" fontId="57" fillId="10" borderId="5" xfId="0" applyNumberFormat="1" applyFont="1" applyFill="1" applyBorder="1" applyAlignment="1">
      <alignment horizontal="center" vertical="center"/>
    </xf>
    <xf numFmtId="181" fontId="57" fillId="10" borderId="22" xfId="0" applyNumberFormat="1" applyFont="1" applyFill="1" applyBorder="1" applyAlignment="1">
      <alignment horizontal="center" vertical="center"/>
    </xf>
    <xf numFmtId="183" fontId="71" fillId="20" borderId="5" xfId="66" applyNumberFormat="1" applyFont="1" applyFill="1" applyBorder="1" applyAlignment="1">
      <alignment horizontal="center" vertical="center"/>
    </xf>
    <xf numFmtId="0" fontId="91" fillId="5" borderId="47" xfId="0" applyFont="1" applyFill="1" applyBorder="1" applyAlignment="1">
      <alignment horizontal="center" vertical="center"/>
    </xf>
    <xf numFmtId="183" fontId="57" fillId="10" borderId="5" xfId="66" applyNumberFormat="1" applyFont="1" applyFill="1" applyBorder="1" applyAlignment="1">
      <alignment horizontal="center" vertical="center" wrapText="1"/>
    </xf>
    <xf numFmtId="181" fontId="70" fillId="0" borderId="5" xfId="0" applyNumberFormat="1" applyFont="1" applyFill="1" applyBorder="1" applyAlignment="1">
      <alignment horizontal="center" vertical="center"/>
    </xf>
    <xf numFmtId="181" fontId="57" fillId="21" borderId="5" xfId="0" applyNumberFormat="1" applyFont="1" applyFill="1" applyBorder="1" applyAlignment="1">
      <alignment horizontal="center" vertical="center"/>
    </xf>
    <xf numFmtId="191" fontId="91" fillId="10" borderId="5" xfId="66" applyNumberFormat="1" applyFont="1" applyFill="1" applyBorder="1" applyAlignment="1">
      <alignment horizontal="left" vertical="center" wrapText="1"/>
    </xf>
    <xf numFmtId="191" fontId="91" fillId="10" borderId="5" xfId="66" applyNumberFormat="1" applyFont="1" applyFill="1" applyBorder="1" applyAlignment="1" applyProtection="1">
      <alignment horizontal="left" vertical="center" wrapText="1"/>
      <protection locked="0"/>
    </xf>
    <xf numFmtId="0" fontId="91" fillId="10" borderId="5" xfId="68"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2" fillId="0" borderId="0" xfId="88" applyFont="1" applyAlignment="1">
      <alignment horizontal="center" vertical="center" wrapText="1"/>
    </xf>
    <xf numFmtId="0" fontId="93" fillId="0" borderId="0" xfId="3" applyFont="1" applyFill="1" applyBorder="1" applyAlignment="1">
      <alignment horizontal="left" vertical="center" wrapText="1"/>
    </xf>
    <xf numFmtId="0" fontId="94"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5" fillId="0" borderId="0" xfId="12" applyFont="1" applyBorder="1" applyAlignment="1" applyProtection="1">
      <alignment vertical="center"/>
    </xf>
    <xf numFmtId="0" fontId="96" fillId="0" borderId="5" xfId="31" applyFont="1" applyBorder="1" applyAlignment="1">
      <alignment horizontal="center" vertical="center"/>
    </xf>
    <xf numFmtId="0" fontId="8" fillId="0" borderId="5" xfId="0" applyFont="1" applyFill="1" applyBorder="1" applyAlignment="1">
      <alignment horizontal="center" vertical="center"/>
    </xf>
    <xf numFmtId="192" fontId="95" fillId="0" borderId="0" xfId="12" applyNumberFormat="1" applyFont="1" applyBorder="1" applyAlignment="1" applyProtection="1">
      <alignment horizontal="left" vertical="center"/>
    </xf>
    <xf numFmtId="0" fontId="79" fillId="0" borderId="5" xfId="31" applyFont="1" applyBorder="1" applyAlignment="1">
      <alignment horizontal="left" vertical="center"/>
    </xf>
    <xf numFmtId="0" fontId="97" fillId="0" borderId="5" xfId="3" applyFont="1" applyFill="1" applyBorder="1" applyAlignment="1">
      <alignment horizontal="center" vertical="center" wrapText="1"/>
    </xf>
    <xf numFmtId="0" fontId="98"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98" fillId="0" borderId="0" xfId="0" applyFont="1" applyFill="1" applyBorder="1" applyAlignment="1">
      <alignment horizontal="left" vertical="center"/>
    </xf>
    <xf numFmtId="0" fontId="79" fillId="5" borderId="5" xfId="31" applyFont="1" applyFill="1" applyBorder="1" applyAlignment="1">
      <alignment horizontal="left" vertical="center"/>
    </xf>
    <xf numFmtId="0" fontId="79"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79" fillId="0" borderId="5" xfId="31" applyFont="1" applyFill="1" applyBorder="1" applyAlignment="1">
      <alignment horizontal="left" vertical="center"/>
    </xf>
    <xf numFmtId="0" fontId="99" fillId="0" borderId="5" xfId="31" applyFont="1" applyBorder="1" applyAlignment="1">
      <alignment horizontal="center" vertical="center"/>
    </xf>
    <xf numFmtId="0" fontId="100" fillId="0" borderId="5" xfId="90" applyNumberFormat="1" applyFont="1" applyFill="1" applyBorder="1" applyAlignment="1">
      <alignment horizontal="left"/>
    </xf>
    <xf numFmtId="0" fontId="40" fillId="0" borderId="0" xfId="0" applyFont="1">
      <alignment vertical="center"/>
    </xf>
    <xf numFmtId="0" fontId="101" fillId="13" borderId="5" xfId="0" applyFont="1" applyFill="1" applyBorder="1" applyAlignment="1">
      <alignment horizontal="center" vertical="center"/>
    </xf>
    <xf numFmtId="0" fontId="39" fillId="14" borderId="5" xfId="0" applyFont="1" applyFill="1" applyBorder="1" applyAlignment="1">
      <alignment horizontal="center" vertical="center"/>
    </xf>
    <xf numFmtId="0" fontId="38" fillId="10" borderId="5" xfId="0" applyFont="1" applyFill="1" applyBorder="1" applyAlignment="1">
      <alignment horizontal="center" vertical="center" wrapText="1"/>
    </xf>
    <xf numFmtId="181" fontId="57" fillId="5" borderId="5" xfId="0" applyNumberFormat="1" applyFont="1" applyFill="1" applyBorder="1" applyAlignment="1">
      <alignment horizontal="center" vertical="center" wrapText="1"/>
    </xf>
    <xf numFmtId="185" fontId="72" fillId="0" borderId="5" xfId="25" applyNumberFormat="1" applyFont="1" applyFill="1" applyBorder="1" applyAlignment="1" applyProtection="1">
      <alignment horizontal="center" vertical="center"/>
    </xf>
    <xf numFmtId="0" fontId="57"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xf>
    <xf numFmtId="181" fontId="57" fillId="0" borderId="5" xfId="0" applyNumberFormat="1" applyFont="1" applyFill="1" applyBorder="1" applyAlignment="1">
      <alignment horizontal="center" vertical="center"/>
    </xf>
    <xf numFmtId="185" fontId="72" fillId="5" borderId="5" xfId="25" applyNumberFormat="1" applyFont="1" applyFill="1" applyBorder="1" applyAlignment="1" applyProtection="1">
      <alignment horizontal="center" vertical="center"/>
    </xf>
    <xf numFmtId="0" fontId="57" fillId="10" borderId="5" xfId="0" applyNumberFormat="1" applyFont="1" applyFill="1" applyBorder="1" applyAlignment="1">
      <alignment horizontal="center" vertical="center"/>
    </xf>
    <xf numFmtId="193" fontId="72" fillId="5" borderId="5" xfId="25" applyNumberFormat="1" applyFont="1" applyFill="1" applyBorder="1" applyAlignment="1" applyProtection="1">
      <alignment horizontal="center" vertical="center"/>
    </xf>
    <xf numFmtId="0" fontId="72" fillId="5" borderId="5" xfId="65" applyFont="1" applyFill="1" applyBorder="1" applyAlignment="1" applyProtection="1">
      <alignment horizontal="center" vertical="center"/>
    </xf>
    <xf numFmtId="193" fontId="72" fillId="10" borderId="5" xfId="25" applyNumberFormat="1" applyFont="1" applyFill="1" applyBorder="1" applyAlignment="1" applyProtection="1">
      <alignment horizontal="center" vertical="center"/>
    </xf>
    <xf numFmtId="0" fontId="57" fillId="0" borderId="5" xfId="85" applyNumberFormat="1" applyFont="1" applyFill="1" applyBorder="1" applyAlignment="1">
      <alignment horizontal="center" vertical="top"/>
    </xf>
    <xf numFmtId="193" fontId="72"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63" fillId="0" borderId="0" xfId="12" applyFont="1" applyFill="1" applyAlignment="1">
      <alignment horizontal="left" vertical="center"/>
    </xf>
    <xf numFmtId="0" fontId="76" fillId="0" borderId="0" xfId="0" applyFont="1" applyFill="1">
      <alignment vertical="center"/>
    </xf>
    <xf numFmtId="0" fontId="57" fillId="0" borderId="5" xfId="86" applyNumberFormat="1" applyFont="1" applyFill="1" applyBorder="1" applyAlignment="1">
      <alignment horizontal="center" vertical="center"/>
    </xf>
    <xf numFmtId="0" fontId="105"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6"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06" fillId="5" borderId="25" xfId="12" applyFont="1" applyFill="1" applyBorder="1" applyAlignment="1">
      <alignment horizontal="center" vertical="center"/>
    </xf>
    <xf numFmtId="0" fontId="49"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06"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07"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08" fillId="0" borderId="0" xfId="0" applyFont="1">
      <alignment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7">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50" t="s">
        <v>0</v>
      </c>
      <c r="B1" s="550"/>
      <c r="C1" s="550"/>
      <c r="D1" s="550"/>
      <c r="E1" s="550"/>
      <c r="F1" s="550"/>
      <c r="G1" s="550"/>
      <c r="H1" s="550"/>
      <c r="I1" s="550"/>
      <c r="J1" s="550"/>
      <c r="K1" s="550"/>
      <c r="L1" s="550"/>
      <c r="M1" s="550"/>
      <c r="N1" s="550"/>
      <c r="O1" s="550"/>
      <c r="P1" s="550"/>
      <c r="Q1" s="550"/>
      <c r="R1" s="550"/>
    </row>
    <row r="2" spans="1:18">
      <c r="A2" s="551" t="s">
        <v>1</v>
      </c>
      <c r="B2" s="551"/>
      <c r="C2" s="551"/>
      <c r="D2" s="551"/>
      <c r="E2" s="551"/>
      <c r="F2" s="551"/>
      <c r="G2" s="551"/>
      <c r="H2" s="551"/>
      <c r="I2" s="551"/>
      <c r="J2" s="551"/>
      <c r="K2" s="551"/>
      <c r="L2" s="551"/>
      <c r="M2" s="551"/>
      <c r="N2" s="551"/>
      <c r="O2" s="551"/>
      <c r="P2" s="551"/>
      <c r="Q2" s="551"/>
      <c r="R2" s="551"/>
    </row>
    <row r="3" ht="14.25" spans="1:18">
      <c r="A3" s="552" t="s">
        <v>2</v>
      </c>
      <c r="B3" s="552"/>
      <c r="C3" s="552"/>
      <c r="D3" s="552"/>
      <c r="E3" s="552"/>
      <c r="F3" s="552"/>
      <c r="G3" s="552"/>
      <c r="H3" s="552"/>
      <c r="I3" s="552"/>
      <c r="J3" s="552"/>
      <c r="K3" s="552"/>
      <c r="L3" s="552"/>
      <c r="M3" s="552"/>
      <c r="N3" s="552"/>
      <c r="O3" s="552"/>
      <c r="P3" s="552"/>
      <c r="Q3" s="552"/>
      <c r="R3" s="552"/>
    </row>
    <row r="4" ht="14.25" spans="1:19">
      <c r="A4" s="553" t="s">
        <v>3</v>
      </c>
      <c r="B4" s="553"/>
      <c r="C4" s="553"/>
      <c r="D4" s="553"/>
      <c r="E4" s="553"/>
      <c r="F4" s="553"/>
      <c r="G4" s="553"/>
      <c r="H4" s="553"/>
      <c r="I4" s="553"/>
      <c r="J4" s="553"/>
      <c r="K4" s="553"/>
      <c r="L4" s="553"/>
      <c r="M4" s="553"/>
      <c r="N4" s="553"/>
      <c r="O4" s="553"/>
      <c r="P4" s="553"/>
      <c r="Q4" s="553"/>
      <c r="R4" s="553"/>
      <c r="S4">
        <v>1</v>
      </c>
    </row>
    <row r="5" ht="25" customHeight="1" spans="1:19">
      <c r="A5" s="554" t="s">
        <v>4</v>
      </c>
      <c r="B5" s="554"/>
      <c r="C5" s="554"/>
      <c r="D5" s="554"/>
      <c r="E5" s="554"/>
      <c r="F5" s="554"/>
      <c r="G5" s="554"/>
      <c r="H5" s="554"/>
      <c r="I5" s="554"/>
      <c r="J5" s="554"/>
      <c r="K5" s="554"/>
      <c r="L5" s="554"/>
      <c r="M5" s="554"/>
      <c r="N5" s="554"/>
      <c r="O5" s="554"/>
      <c r="P5" s="554"/>
      <c r="Q5" s="554"/>
      <c r="R5" s="554"/>
      <c r="S5">
        <v>4</v>
      </c>
    </row>
    <row r="6" ht="24" customHeight="1" spans="1:18">
      <c r="A6" s="555"/>
      <c r="B6" s="552" t="s">
        <v>5</v>
      </c>
      <c r="C6" s="552" t="s">
        <v>6</v>
      </c>
      <c r="D6" s="556" t="s">
        <v>7</v>
      </c>
      <c r="E6" s="556" t="s">
        <v>8</v>
      </c>
      <c r="F6" s="556" t="s">
        <v>9</v>
      </c>
      <c r="G6" s="556" t="s">
        <v>10</v>
      </c>
      <c r="H6" s="557" t="s">
        <v>11</v>
      </c>
      <c r="I6" s="557"/>
      <c r="J6" s="557"/>
      <c r="K6" s="557"/>
      <c r="L6" s="557"/>
      <c r="M6" s="557"/>
      <c r="N6" s="557"/>
      <c r="O6" s="557"/>
      <c r="P6" s="557"/>
      <c r="Q6" s="557"/>
      <c r="R6" s="573" t="s">
        <v>12</v>
      </c>
    </row>
    <row r="7" ht="35" customHeight="1" spans="1:18">
      <c r="A7" s="558" t="s">
        <v>13</v>
      </c>
      <c r="B7" s="559" t="s">
        <v>14</v>
      </c>
      <c r="C7" s="560" t="s">
        <v>15</v>
      </c>
      <c r="D7" s="561" t="s">
        <v>16</v>
      </c>
      <c r="E7" s="562" t="s">
        <v>17</v>
      </c>
      <c r="F7" s="562" t="s">
        <v>17</v>
      </c>
      <c r="G7" s="562" t="s">
        <v>17</v>
      </c>
      <c r="H7" s="201" t="s">
        <v>18</v>
      </c>
      <c r="I7" s="201"/>
      <c r="J7" s="201"/>
      <c r="K7" s="201"/>
      <c r="L7" s="201"/>
      <c r="M7" s="201"/>
      <c r="N7" s="201"/>
      <c r="O7" s="201"/>
      <c r="P7" s="201"/>
      <c r="Q7" s="201"/>
      <c r="R7" s="562" t="s">
        <v>19</v>
      </c>
    </row>
    <row r="8" ht="35" customHeight="1" spans="1:18">
      <c r="A8" s="558"/>
      <c r="B8" s="559" t="s">
        <v>20</v>
      </c>
      <c r="C8" s="560" t="s">
        <v>21</v>
      </c>
      <c r="D8" s="561" t="s">
        <v>22</v>
      </c>
      <c r="E8" s="562" t="s">
        <v>23</v>
      </c>
      <c r="F8" s="562" t="s">
        <v>17</v>
      </c>
      <c r="G8" s="562" t="s">
        <v>17</v>
      </c>
      <c r="H8" s="201" t="s">
        <v>24</v>
      </c>
      <c r="I8" s="201"/>
      <c r="J8" s="201"/>
      <c r="K8" s="201"/>
      <c r="L8" s="201"/>
      <c r="M8" s="201"/>
      <c r="N8" s="201"/>
      <c r="O8" s="201"/>
      <c r="P8" s="201"/>
      <c r="Q8" s="201"/>
      <c r="R8" s="574" t="s">
        <v>25</v>
      </c>
    </row>
    <row r="9" ht="35" customHeight="1" spans="1:18">
      <c r="A9" s="558" t="s">
        <v>26</v>
      </c>
      <c r="B9" s="563" t="s">
        <v>27</v>
      </c>
      <c r="C9" s="564" t="s">
        <v>28</v>
      </c>
      <c r="D9" s="561" t="s">
        <v>29</v>
      </c>
      <c r="E9" s="562" t="s">
        <v>23</v>
      </c>
      <c r="F9" s="562" t="s">
        <v>23</v>
      </c>
      <c r="G9" s="562" t="s">
        <v>23</v>
      </c>
      <c r="H9" s="565" t="s">
        <v>30</v>
      </c>
      <c r="I9" s="570"/>
      <c r="J9" s="570"/>
      <c r="K9" s="570"/>
      <c r="L9" s="570"/>
      <c r="M9" s="570"/>
      <c r="N9" s="570"/>
      <c r="O9" s="570"/>
      <c r="P9" s="570"/>
      <c r="Q9" s="575"/>
      <c r="R9" s="562" t="s">
        <v>19</v>
      </c>
    </row>
    <row r="10" ht="35" customHeight="1" spans="1:18">
      <c r="A10" s="558"/>
      <c r="B10" s="563" t="s">
        <v>31</v>
      </c>
      <c r="C10" s="564" t="s">
        <v>32</v>
      </c>
      <c r="D10" s="561" t="s">
        <v>33</v>
      </c>
      <c r="E10" s="562" t="s">
        <v>23</v>
      </c>
      <c r="F10" s="562" t="s">
        <v>23</v>
      </c>
      <c r="G10" s="562" t="s">
        <v>17</v>
      </c>
      <c r="H10" s="565" t="s">
        <v>34</v>
      </c>
      <c r="I10" s="570"/>
      <c r="J10" s="570"/>
      <c r="K10" s="570"/>
      <c r="L10" s="570"/>
      <c r="M10" s="570"/>
      <c r="N10" s="570"/>
      <c r="O10" s="570"/>
      <c r="P10" s="570"/>
      <c r="Q10" s="575"/>
      <c r="R10" s="562" t="s">
        <v>19</v>
      </c>
    </row>
    <row r="11" ht="35" customHeight="1" spans="1:19">
      <c r="A11" s="558"/>
      <c r="B11" s="563" t="s">
        <v>35</v>
      </c>
      <c r="C11" s="564" t="s">
        <v>36</v>
      </c>
      <c r="D11" s="561" t="s">
        <v>16</v>
      </c>
      <c r="E11" s="562" t="s">
        <v>17</v>
      </c>
      <c r="F11" s="562" t="s">
        <v>17</v>
      </c>
      <c r="G11" s="562" t="s">
        <v>17</v>
      </c>
      <c r="H11" s="566" t="s">
        <v>37</v>
      </c>
      <c r="I11" s="571"/>
      <c r="J11" s="571"/>
      <c r="K11" s="571"/>
      <c r="L11" s="571"/>
      <c r="M11" s="571"/>
      <c r="N11" s="571"/>
      <c r="O11" s="571"/>
      <c r="P11" s="571"/>
      <c r="Q11" s="576"/>
      <c r="R11" s="562" t="s">
        <v>19</v>
      </c>
      <c r="S11" s="577"/>
    </row>
    <row r="12" ht="35" customHeight="1" spans="1:18">
      <c r="A12" s="558"/>
      <c r="B12" s="563" t="s">
        <v>38</v>
      </c>
      <c r="C12" s="564" t="s">
        <v>39</v>
      </c>
      <c r="D12" s="561" t="s">
        <v>16</v>
      </c>
      <c r="E12" s="562" t="s">
        <v>17</v>
      </c>
      <c r="F12" s="562" t="s">
        <v>17</v>
      </c>
      <c r="G12" s="562" t="s">
        <v>17</v>
      </c>
      <c r="H12" s="566" t="s">
        <v>40</v>
      </c>
      <c r="I12" s="571"/>
      <c r="J12" s="571"/>
      <c r="K12" s="571"/>
      <c r="L12" s="571"/>
      <c r="M12" s="571"/>
      <c r="N12" s="571"/>
      <c r="O12" s="571"/>
      <c r="P12" s="571"/>
      <c r="Q12" s="576"/>
      <c r="R12" s="574" t="s">
        <v>41</v>
      </c>
    </row>
    <row r="13" ht="35" customHeight="1" spans="1:18">
      <c r="A13" s="558" t="s">
        <v>42</v>
      </c>
      <c r="B13" s="563" t="s">
        <v>43</v>
      </c>
      <c r="C13" s="564" t="s">
        <v>44</v>
      </c>
      <c r="D13" s="561" t="s">
        <v>22</v>
      </c>
      <c r="E13" s="562" t="s">
        <v>23</v>
      </c>
      <c r="F13" s="562" t="s">
        <v>17</v>
      </c>
      <c r="G13" s="562" t="s">
        <v>17</v>
      </c>
      <c r="H13" s="201" t="s">
        <v>45</v>
      </c>
      <c r="I13" s="201"/>
      <c r="J13" s="201"/>
      <c r="K13" s="201"/>
      <c r="L13" s="201"/>
      <c r="M13" s="201"/>
      <c r="N13" s="201"/>
      <c r="O13" s="201"/>
      <c r="P13" s="201"/>
      <c r="Q13" s="201"/>
      <c r="R13" s="562" t="s">
        <v>19</v>
      </c>
    </row>
    <row r="14" ht="35" customHeight="1" spans="1:18">
      <c r="A14" s="558"/>
      <c r="B14" s="563" t="s">
        <v>46</v>
      </c>
      <c r="C14" s="564" t="s">
        <v>47</v>
      </c>
      <c r="D14" s="561" t="s">
        <v>48</v>
      </c>
      <c r="E14" s="562" t="s">
        <v>23</v>
      </c>
      <c r="F14" s="562" t="s">
        <v>17</v>
      </c>
      <c r="G14" s="562" t="s">
        <v>17</v>
      </c>
      <c r="H14" s="567" t="s">
        <v>49</v>
      </c>
      <c r="I14" s="567"/>
      <c r="J14" s="567"/>
      <c r="K14" s="567"/>
      <c r="L14" s="567"/>
      <c r="M14" s="567"/>
      <c r="N14" s="567"/>
      <c r="O14" s="567"/>
      <c r="P14" s="567"/>
      <c r="Q14" s="567"/>
      <c r="R14" s="562" t="s">
        <v>19</v>
      </c>
    </row>
    <row r="15" ht="35" customHeight="1" spans="1:18">
      <c r="A15" s="558"/>
      <c r="B15" s="559" t="s">
        <v>50</v>
      </c>
      <c r="C15" s="560" t="s">
        <v>51</v>
      </c>
      <c r="D15" s="561" t="s">
        <v>22</v>
      </c>
      <c r="E15" s="562" t="s">
        <v>23</v>
      </c>
      <c r="F15" s="562" t="s">
        <v>17</v>
      </c>
      <c r="G15" s="562" t="s">
        <v>17</v>
      </c>
      <c r="H15" s="565" t="s">
        <v>52</v>
      </c>
      <c r="I15" s="570"/>
      <c r="J15" s="570"/>
      <c r="K15" s="570"/>
      <c r="L15" s="570"/>
      <c r="M15" s="570"/>
      <c r="N15" s="570"/>
      <c r="O15" s="570"/>
      <c r="P15" s="570"/>
      <c r="Q15" s="575"/>
      <c r="R15" s="562" t="s">
        <v>19</v>
      </c>
    </row>
    <row r="16" ht="35" customHeight="1" spans="1:18">
      <c r="A16" s="558"/>
      <c r="B16" s="563" t="s">
        <v>53</v>
      </c>
      <c r="C16" s="560" t="s">
        <v>54</v>
      </c>
      <c r="D16" s="561" t="s">
        <v>22</v>
      </c>
      <c r="E16" s="562" t="s">
        <v>23</v>
      </c>
      <c r="F16" s="562" t="s">
        <v>17</v>
      </c>
      <c r="G16" s="562" t="s">
        <v>17</v>
      </c>
      <c r="H16" s="565" t="s">
        <v>52</v>
      </c>
      <c r="I16" s="570"/>
      <c r="J16" s="570"/>
      <c r="K16" s="570"/>
      <c r="L16" s="570"/>
      <c r="M16" s="570"/>
      <c r="N16" s="570"/>
      <c r="O16" s="570"/>
      <c r="P16" s="570"/>
      <c r="Q16" s="575"/>
      <c r="R16" s="562" t="s">
        <v>19</v>
      </c>
    </row>
    <row r="17" ht="35" customHeight="1" spans="1:18">
      <c r="A17" s="568" t="s">
        <v>55</v>
      </c>
      <c r="B17" s="563" t="s">
        <v>56</v>
      </c>
      <c r="C17" s="569" t="s">
        <v>57</v>
      </c>
      <c r="D17" s="569" t="s">
        <v>57</v>
      </c>
      <c r="E17" s="569" t="s">
        <v>57</v>
      </c>
      <c r="F17" s="562" t="s">
        <v>17</v>
      </c>
      <c r="G17" s="562" t="s">
        <v>17</v>
      </c>
      <c r="H17" s="201" t="s">
        <v>58</v>
      </c>
      <c r="I17" s="201"/>
      <c r="J17" s="201"/>
      <c r="K17" s="201"/>
      <c r="L17" s="201"/>
      <c r="M17" s="201"/>
      <c r="N17" s="201"/>
      <c r="O17" s="201"/>
      <c r="P17" s="201"/>
      <c r="Q17" s="201"/>
      <c r="R17" s="574" t="s">
        <v>59</v>
      </c>
    </row>
    <row r="18" ht="35" customHeight="1" spans="1:18">
      <c r="A18" s="568"/>
      <c r="B18" s="563" t="s">
        <v>60</v>
      </c>
      <c r="C18" s="569" t="s">
        <v>57</v>
      </c>
      <c r="D18" s="569" t="s">
        <v>57</v>
      </c>
      <c r="E18" s="569" t="s">
        <v>57</v>
      </c>
      <c r="F18" s="562" t="s">
        <v>17</v>
      </c>
      <c r="G18" s="562" t="s">
        <v>17</v>
      </c>
      <c r="H18" s="201" t="s">
        <v>61</v>
      </c>
      <c r="I18" s="201"/>
      <c r="J18" s="201"/>
      <c r="K18" s="201"/>
      <c r="L18" s="201"/>
      <c r="M18" s="201"/>
      <c r="N18" s="201"/>
      <c r="O18" s="201"/>
      <c r="P18" s="201"/>
      <c r="Q18" s="201"/>
      <c r="R18" s="574" t="s">
        <v>59</v>
      </c>
    </row>
    <row r="19" ht="35" customHeight="1" spans="1:18">
      <c r="A19" s="568" t="s">
        <v>62</v>
      </c>
      <c r="B19" s="563" t="s">
        <v>63</v>
      </c>
      <c r="C19" s="569" t="s">
        <v>57</v>
      </c>
      <c r="D19" s="569" t="s">
        <v>64</v>
      </c>
      <c r="E19" s="569" t="s">
        <v>57</v>
      </c>
      <c r="F19" s="562" t="s">
        <v>17</v>
      </c>
      <c r="G19" s="569" t="s">
        <v>57</v>
      </c>
      <c r="H19" s="201" t="s">
        <v>65</v>
      </c>
      <c r="I19" s="201"/>
      <c r="J19" s="201"/>
      <c r="K19" s="201"/>
      <c r="L19" s="201"/>
      <c r="M19" s="201"/>
      <c r="N19" s="201"/>
      <c r="O19" s="201"/>
      <c r="P19" s="201"/>
      <c r="Q19" s="201"/>
      <c r="R19" s="562" t="s">
        <v>19</v>
      </c>
    </row>
    <row r="22" spans="16:17">
      <c r="P22" s="572"/>
      <c r="Q22" s="572"/>
    </row>
  </sheetData>
  <mergeCells count="23">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A7:A8"/>
    <mergeCell ref="A9:A12"/>
    <mergeCell ref="A13:A16"/>
    <mergeCell ref="A17:A18"/>
  </mergeCells>
  <hyperlinks>
    <hyperlink ref="A2" r:id="rId2" display="http://www.baikegj.com/"/>
    <hyperlink ref="B8" location="HKDHL南美非洲5000价!A1" display="HKDHL南美非洲5000价"/>
    <hyperlink ref="B11" location="香港联邦IP代理价!A1" display="香港联邦IP代理价"/>
    <hyperlink ref="B12" location="香港联邦大货促销价!A1" display="香港联邦大货促销价"/>
    <hyperlink ref="B14" location="HKUPS红单东南亚特惠价!A1" display="HKUPS红单东南亚特惠价"/>
    <hyperlink ref="B15" location="HKUPS红单大货促销价!A1" display="HKUPS红单大货促销价"/>
    <hyperlink ref="A7" location="DHL要求!A1" display="DHL规则"/>
    <hyperlink ref="A9:A12" location="联邦要求!A1" display="FEDEX规则"/>
    <hyperlink ref="B17" location="美森限时达!A1" display="美森限时达"/>
    <hyperlink ref="B7" location="HKDHL代理价!A1" display="HKDHL代理价"/>
    <hyperlink ref="B9" location="深圳联邦IP代理价!A1" display="深圳联邦IP代理价"/>
    <hyperlink ref="B19" location="香港普货专线!A1" display="香港普货专线"/>
    <hyperlink ref="B13" location="HKUPS红单小货价!A1" display="HKUPS红单小货价"/>
    <hyperlink ref="B16" location="HKUPS红单南美非洲促销价!A1" display="HKUPS红单南美非洲促销价"/>
    <hyperlink ref="B18" location="美国盐田定提!A1" display="美国盐田定提"/>
    <hyperlink ref="B10" location="大陆联邦IP代理价!A1" display="大陆联邦IP代理价"/>
    <hyperlink ref="A13:A15"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6" t="s">
        <v>1140</v>
      </c>
      <c r="B1" s="307"/>
      <c r="C1" s="307"/>
      <c r="D1" s="307"/>
      <c r="E1" s="307"/>
      <c r="F1" s="307"/>
      <c r="G1" s="307"/>
      <c r="H1" s="307"/>
      <c r="I1" s="307"/>
      <c r="J1" s="307"/>
      <c r="K1" s="307"/>
      <c r="L1" s="307"/>
      <c r="M1" s="307"/>
      <c r="N1" s="307"/>
      <c r="O1" s="307"/>
      <c r="P1" s="307"/>
      <c r="Q1" s="307"/>
      <c r="R1" s="307"/>
      <c r="S1" s="307"/>
      <c r="T1" s="307"/>
      <c r="U1" s="307"/>
      <c r="V1" s="307"/>
      <c r="W1" s="307"/>
      <c r="X1" s="29" t="s">
        <v>139</v>
      </c>
    </row>
    <row r="2" ht="22.5" spans="1:23">
      <c r="A2" s="308" t="s">
        <v>1141</v>
      </c>
      <c r="B2" s="308"/>
      <c r="C2" s="308"/>
      <c r="D2" s="308"/>
      <c r="E2" s="308"/>
      <c r="F2" s="308"/>
      <c r="G2" s="308"/>
      <c r="H2" s="308"/>
      <c r="I2" s="308"/>
      <c r="J2" s="308"/>
      <c r="K2" s="308"/>
      <c r="L2" s="308"/>
      <c r="M2" s="308"/>
      <c r="N2" s="308"/>
      <c r="O2" s="308"/>
      <c r="P2" s="308"/>
      <c r="Q2" s="308"/>
      <c r="R2" s="308"/>
      <c r="S2" s="308"/>
      <c r="T2" s="308"/>
      <c r="U2" s="308"/>
      <c r="V2" s="308"/>
      <c r="W2" s="308"/>
    </row>
    <row r="3" ht="35" customHeight="1" spans="1:25">
      <c r="A3" s="309" t="s">
        <v>1142</v>
      </c>
      <c r="B3" s="309" t="s">
        <v>895</v>
      </c>
      <c r="C3" s="309" t="s">
        <v>896</v>
      </c>
      <c r="D3" s="309" t="s">
        <v>78</v>
      </c>
      <c r="E3" s="309" t="s">
        <v>79</v>
      </c>
      <c r="F3" s="310" t="s">
        <v>973</v>
      </c>
      <c r="G3" s="310" t="s">
        <v>884</v>
      </c>
      <c r="H3" s="309" t="s">
        <v>147</v>
      </c>
      <c r="I3" s="310" t="s">
        <v>1143</v>
      </c>
      <c r="J3" s="310" t="s">
        <v>1144</v>
      </c>
      <c r="K3" s="309" t="s">
        <v>889</v>
      </c>
      <c r="L3" s="309" t="s">
        <v>153</v>
      </c>
      <c r="M3" s="309" t="s">
        <v>894</v>
      </c>
      <c r="N3" s="310" t="s">
        <v>1145</v>
      </c>
      <c r="O3" s="310" t="s">
        <v>1146</v>
      </c>
      <c r="P3" s="310" t="s">
        <v>1147</v>
      </c>
      <c r="Q3" s="354" t="s">
        <v>456</v>
      </c>
      <c r="R3" s="354" t="s">
        <v>495</v>
      </c>
      <c r="S3" s="354" t="s">
        <v>1148</v>
      </c>
      <c r="T3" s="354" t="s">
        <v>1149</v>
      </c>
      <c r="U3" s="354" t="s">
        <v>491</v>
      </c>
      <c r="V3" s="355" t="s">
        <v>1150</v>
      </c>
      <c r="W3" s="354" t="s">
        <v>1151</v>
      </c>
      <c r="X3" s="356" t="s">
        <v>1152</v>
      </c>
      <c r="Y3" s="356"/>
    </row>
    <row r="4" ht="35" customHeight="1" spans="1:25">
      <c r="A4" s="311" t="s">
        <v>1153</v>
      </c>
      <c r="B4" s="312">
        <v>39.4</v>
      </c>
      <c r="C4" s="312">
        <v>40.3</v>
      </c>
      <c r="D4" s="312">
        <v>41.1</v>
      </c>
      <c r="E4" s="312">
        <v>41.1</v>
      </c>
      <c r="F4" s="312">
        <v>49.8</v>
      </c>
      <c r="G4" s="312">
        <v>53.2</v>
      </c>
      <c r="H4" s="313">
        <v>15.7</v>
      </c>
      <c r="I4" s="341">
        <v>22.3167300380228</v>
      </c>
      <c r="J4" s="313">
        <v>16.4</v>
      </c>
      <c r="K4" s="313">
        <v>16.1</v>
      </c>
      <c r="L4" s="313">
        <v>14</v>
      </c>
      <c r="M4" s="313">
        <v>13.6</v>
      </c>
      <c r="N4" s="313">
        <v>21.1</v>
      </c>
      <c r="O4" s="342" t="s">
        <v>1154</v>
      </c>
      <c r="P4" s="313">
        <v>32.9</v>
      </c>
      <c r="Q4" s="357">
        <v>48.5</v>
      </c>
      <c r="R4" s="357">
        <v>45.9</v>
      </c>
      <c r="S4" s="357">
        <v>48.9</v>
      </c>
      <c r="T4" s="357">
        <v>56.6</v>
      </c>
      <c r="U4" s="357">
        <v>49</v>
      </c>
      <c r="V4" s="357">
        <v>44</v>
      </c>
      <c r="W4" s="357">
        <v>55.7</v>
      </c>
      <c r="X4" s="358"/>
      <c r="Y4" s="356"/>
    </row>
    <row r="5" ht="35" customHeight="1" spans="1:25">
      <c r="A5" s="314" t="s">
        <v>1155</v>
      </c>
      <c r="B5" s="312">
        <v>38.6</v>
      </c>
      <c r="C5" s="312">
        <v>39.6</v>
      </c>
      <c r="D5" s="312">
        <v>40.3</v>
      </c>
      <c r="E5" s="312">
        <v>40.3</v>
      </c>
      <c r="F5" s="312">
        <v>49.1</v>
      </c>
      <c r="G5" s="312">
        <v>51.4</v>
      </c>
      <c r="H5" s="313">
        <v>15</v>
      </c>
      <c r="I5" s="341">
        <v>19.0467680608365</v>
      </c>
      <c r="J5" s="313">
        <v>15.7</v>
      </c>
      <c r="K5" s="313">
        <v>15.8</v>
      </c>
      <c r="L5" s="313">
        <v>13.2</v>
      </c>
      <c r="M5" s="313">
        <v>13</v>
      </c>
      <c r="N5" s="313">
        <v>19.9</v>
      </c>
      <c r="O5" s="342" t="s">
        <v>1154</v>
      </c>
      <c r="P5" s="313">
        <v>31.4</v>
      </c>
      <c r="Q5" s="357">
        <v>46.8</v>
      </c>
      <c r="R5" s="357">
        <v>44.4</v>
      </c>
      <c r="S5" s="357">
        <v>46.2</v>
      </c>
      <c r="T5" s="357">
        <v>50.9</v>
      </c>
      <c r="U5" s="357">
        <v>46.4</v>
      </c>
      <c r="V5" s="357">
        <v>41.4</v>
      </c>
      <c r="W5" s="357">
        <v>54.3</v>
      </c>
      <c r="X5" s="358"/>
      <c r="Y5" s="356"/>
    </row>
    <row r="6" ht="35" customHeight="1" spans="1:25">
      <c r="A6" s="311" t="s">
        <v>1156</v>
      </c>
      <c r="B6" s="312">
        <v>38.1</v>
      </c>
      <c r="C6" s="312">
        <v>39</v>
      </c>
      <c r="D6" s="312">
        <v>39.8</v>
      </c>
      <c r="E6" s="312">
        <v>39.8</v>
      </c>
      <c r="F6" s="312">
        <v>46.3</v>
      </c>
      <c r="G6" s="312">
        <v>49.4</v>
      </c>
      <c r="H6" s="313">
        <v>14.2</v>
      </c>
      <c r="I6" s="341">
        <v>18.1342205323194</v>
      </c>
      <c r="J6" s="313">
        <v>15</v>
      </c>
      <c r="K6" s="313">
        <v>15.5</v>
      </c>
      <c r="L6" s="313">
        <v>12.6</v>
      </c>
      <c r="M6" s="313">
        <v>12.3</v>
      </c>
      <c r="N6" s="313">
        <v>19.8</v>
      </c>
      <c r="O6" s="342" t="s">
        <v>1154</v>
      </c>
      <c r="P6" s="313">
        <v>30</v>
      </c>
      <c r="Q6" s="357">
        <v>46.2</v>
      </c>
      <c r="R6" s="357">
        <v>43.8</v>
      </c>
      <c r="S6" s="357">
        <v>45.6</v>
      </c>
      <c r="T6" s="357">
        <v>50.3</v>
      </c>
      <c r="U6" s="357">
        <v>36.6</v>
      </c>
      <c r="V6" s="357">
        <v>40.1</v>
      </c>
      <c r="W6" s="357">
        <v>53.5</v>
      </c>
      <c r="X6" s="359" t="s">
        <v>1157</v>
      </c>
      <c r="Y6" s="362"/>
    </row>
    <row r="7" ht="35" customHeight="1" spans="1:25">
      <c r="A7" s="314" t="s">
        <v>1158</v>
      </c>
      <c r="B7" s="312">
        <v>36.6</v>
      </c>
      <c r="C7" s="312">
        <v>37.6</v>
      </c>
      <c r="D7" s="312">
        <v>37.8</v>
      </c>
      <c r="E7" s="312">
        <v>37.8</v>
      </c>
      <c r="F7" s="312">
        <v>44.4</v>
      </c>
      <c r="G7" s="312">
        <v>48.4</v>
      </c>
      <c r="H7" s="313">
        <v>12.2</v>
      </c>
      <c r="I7" s="341">
        <v>16.7653992395437</v>
      </c>
      <c r="J7" s="313">
        <v>13.2</v>
      </c>
      <c r="K7" s="313">
        <v>12.2</v>
      </c>
      <c r="L7" s="313">
        <v>12</v>
      </c>
      <c r="M7" s="313">
        <v>12</v>
      </c>
      <c r="N7" s="313">
        <v>13.9</v>
      </c>
      <c r="O7" s="342" t="s">
        <v>1154</v>
      </c>
      <c r="P7" s="313">
        <v>28.5</v>
      </c>
      <c r="Q7" s="357">
        <v>45.7</v>
      </c>
      <c r="R7" s="357">
        <v>43.2</v>
      </c>
      <c r="S7" s="357">
        <v>44.9</v>
      </c>
      <c r="T7" s="357">
        <v>49.4</v>
      </c>
      <c r="U7" s="357">
        <v>36.4</v>
      </c>
      <c r="V7" s="357">
        <v>39.2</v>
      </c>
      <c r="W7" s="357">
        <v>53</v>
      </c>
      <c r="X7" s="359"/>
      <c r="Y7" s="362"/>
    </row>
    <row r="8" ht="35" customHeight="1" spans="1:25">
      <c r="A8" s="315" t="s">
        <v>1159</v>
      </c>
      <c r="B8" s="312">
        <v>35</v>
      </c>
      <c r="C8" s="312">
        <v>35.9</v>
      </c>
      <c r="D8" s="312">
        <v>37.5</v>
      </c>
      <c r="E8" s="312">
        <v>37.5</v>
      </c>
      <c r="F8" s="312">
        <v>43</v>
      </c>
      <c r="G8" s="312">
        <v>47.7</v>
      </c>
      <c r="H8" s="313">
        <v>10.4</v>
      </c>
      <c r="I8" s="341">
        <v>15.7007604562738</v>
      </c>
      <c r="J8" s="313">
        <v>11.3</v>
      </c>
      <c r="K8" s="313">
        <v>10.4</v>
      </c>
      <c r="L8" s="313">
        <v>10.2</v>
      </c>
      <c r="M8" s="313">
        <v>11.6</v>
      </c>
      <c r="N8" s="313">
        <v>13.1</v>
      </c>
      <c r="O8" s="342" t="s">
        <v>1154</v>
      </c>
      <c r="P8" s="313">
        <v>27</v>
      </c>
      <c r="Q8" s="357">
        <v>45.3</v>
      </c>
      <c r="R8" s="357">
        <v>42.9</v>
      </c>
      <c r="S8" s="357">
        <v>44.5</v>
      </c>
      <c r="T8" s="357">
        <v>49.1</v>
      </c>
      <c r="U8" s="357">
        <v>35.8</v>
      </c>
      <c r="V8" s="357">
        <v>38.8</v>
      </c>
      <c r="W8" s="357">
        <v>52.6</v>
      </c>
      <c r="X8" s="304"/>
      <c r="Y8" s="304"/>
    </row>
    <row r="9" ht="35" customHeight="1" spans="1:23">
      <c r="A9" s="315" t="s">
        <v>1160</v>
      </c>
      <c r="B9" s="312">
        <v>34</v>
      </c>
      <c r="C9" s="312">
        <v>34.7</v>
      </c>
      <c r="D9" s="312">
        <v>36.9</v>
      </c>
      <c r="E9" s="312">
        <v>36.9</v>
      </c>
      <c r="F9" s="312">
        <v>42.4</v>
      </c>
      <c r="G9" s="312">
        <v>46.9</v>
      </c>
      <c r="H9" s="313">
        <v>9.7</v>
      </c>
      <c r="I9" s="341">
        <v>14.8642585551331</v>
      </c>
      <c r="J9" s="313">
        <v>11.3</v>
      </c>
      <c r="K9" s="313">
        <v>9.7</v>
      </c>
      <c r="L9" s="313">
        <v>9.6</v>
      </c>
      <c r="M9" s="313">
        <v>11.4</v>
      </c>
      <c r="N9" s="313">
        <v>12.2</v>
      </c>
      <c r="O9" s="342" t="s">
        <v>1154</v>
      </c>
      <c r="P9" s="313">
        <v>25.6</v>
      </c>
      <c r="Q9" s="357">
        <v>45.1</v>
      </c>
      <c r="R9" s="357">
        <v>42.7</v>
      </c>
      <c r="S9" s="357">
        <v>44.2</v>
      </c>
      <c r="T9" s="357">
        <v>48.8</v>
      </c>
      <c r="U9" s="357">
        <v>35.4</v>
      </c>
      <c r="V9" s="357">
        <v>38.7</v>
      </c>
      <c r="W9" s="357">
        <v>52.2</v>
      </c>
    </row>
    <row r="10" ht="35" customHeight="1" spans="1:23">
      <c r="A10" s="316" t="s">
        <v>1161</v>
      </c>
      <c r="B10" s="312">
        <v>33.4</v>
      </c>
      <c r="C10" s="312">
        <v>34.3</v>
      </c>
      <c r="D10" s="312">
        <v>36.5</v>
      </c>
      <c r="E10" s="312">
        <v>36.5</v>
      </c>
      <c r="F10" s="312">
        <v>41.8</v>
      </c>
      <c r="G10" s="312">
        <v>46.7</v>
      </c>
      <c r="H10" s="313">
        <v>9.5</v>
      </c>
      <c r="I10" s="341">
        <v>14.3319391634981</v>
      </c>
      <c r="J10" s="313">
        <v>10.9</v>
      </c>
      <c r="K10" s="313">
        <v>9.5</v>
      </c>
      <c r="L10" s="313">
        <v>9.3</v>
      </c>
      <c r="M10" s="313">
        <v>11.1</v>
      </c>
      <c r="N10" s="313">
        <v>11.8</v>
      </c>
      <c r="O10" s="343" t="s">
        <v>1154</v>
      </c>
      <c r="P10" s="313">
        <v>24.2</v>
      </c>
      <c r="Q10" s="357">
        <v>44.8</v>
      </c>
      <c r="R10" s="357">
        <v>42.5</v>
      </c>
      <c r="S10" s="357">
        <v>44</v>
      </c>
      <c r="T10" s="357">
        <v>48.5</v>
      </c>
      <c r="U10" s="357">
        <v>35</v>
      </c>
      <c r="V10" s="357">
        <v>38.5</v>
      </c>
      <c r="W10" s="357">
        <v>52.1</v>
      </c>
    </row>
    <row r="11" ht="35" customHeight="1" spans="1:23">
      <c r="A11" s="317" t="s">
        <v>1162</v>
      </c>
      <c r="B11" s="317"/>
      <c r="C11" s="317"/>
      <c r="D11" s="317"/>
      <c r="E11" s="317"/>
      <c r="F11" s="317"/>
      <c r="G11" s="317"/>
      <c r="H11" s="317"/>
      <c r="I11" s="317"/>
      <c r="J11" s="317"/>
      <c r="K11" s="317"/>
      <c r="L11" s="317"/>
      <c r="M11" s="317"/>
      <c r="N11" s="317"/>
      <c r="O11" s="317"/>
      <c r="P11" s="317"/>
      <c r="Q11" s="317"/>
      <c r="R11" s="317"/>
      <c r="S11" s="317"/>
      <c r="T11" s="317"/>
      <c r="U11" s="317"/>
      <c r="V11" s="317"/>
      <c r="W11" s="317"/>
    </row>
    <row r="12" ht="35" customHeight="1" spans="1:23">
      <c r="A12" s="308" t="s">
        <v>1163</v>
      </c>
      <c r="B12" s="308"/>
      <c r="C12" s="308"/>
      <c r="D12" s="308"/>
      <c r="E12" s="308"/>
      <c r="F12" s="308"/>
      <c r="G12" s="308"/>
      <c r="H12" s="308"/>
      <c r="I12" s="308"/>
      <c r="J12" s="308"/>
      <c r="K12" s="308"/>
      <c r="L12" s="308"/>
      <c r="M12" s="308"/>
      <c r="N12" s="308"/>
      <c r="O12" s="308"/>
      <c r="P12" s="308"/>
      <c r="Q12" s="308"/>
      <c r="R12" s="308"/>
      <c r="S12" s="308"/>
      <c r="T12" s="308"/>
      <c r="U12" s="308"/>
      <c r="V12" s="308"/>
      <c r="W12" s="308"/>
    </row>
    <row r="13" ht="54" spans="1:23">
      <c r="A13" s="309" t="s">
        <v>1142</v>
      </c>
      <c r="B13" s="309" t="s">
        <v>895</v>
      </c>
      <c r="C13" s="309" t="s">
        <v>896</v>
      </c>
      <c r="D13" s="309" t="s">
        <v>78</v>
      </c>
      <c r="E13" s="309" t="s">
        <v>79</v>
      </c>
      <c r="F13" s="310" t="s">
        <v>973</v>
      </c>
      <c r="G13" s="310" t="s">
        <v>884</v>
      </c>
      <c r="H13" s="309" t="s">
        <v>147</v>
      </c>
      <c r="I13" s="310" t="s">
        <v>1164</v>
      </c>
      <c r="J13" s="310" t="s">
        <v>1144</v>
      </c>
      <c r="K13" s="309" t="s">
        <v>889</v>
      </c>
      <c r="L13" s="309" t="s">
        <v>153</v>
      </c>
      <c r="M13" s="309" t="s">
        <v>894</v>
      </c>
      <c r="N13" s="310" t="s">
        <v>1145</v>
      </c>
      <c r="O13" s="310" t="s">
        <v>1146</v>
      </c>
      <c r="P13" s="310" t="s">
        <v>1147</v>
      </c>
      <c r="Q13" s="360" t="s">
        <v>456</v>
      </c>
      <c r="R13" s="360" t="s">
        <v>495</v>
      </c>
      <c r="S13" s="360" t="s">
        <v>1148</v>
      </c>
      <c r="T13" s="360" t="s">
        <v>1149</v>
      </c>
      <c r="U13" s="360" t="s">
        <v>491</v>
      </c>
      <c r="V13" s="361" t="s">
        <v>1150</v>
      </c>
      <c r="W13" s="360" t="s">
        <v>1151</v>
      </c>
    </row>
    <row r="14" ht="18" spans="1:23">
      <c r="A14" s="318" t="s">
        <v>1158</v>
      </c>
      <c r="B14" s="312">
        <v>43.1</v>
      </c>
      <c r="C14" s="312">
        <v>44.2</v>
      </c>
      <c r="D14" s="312">
        <v>44.6</v>
      </c>
      <c r="E14" s="312">
        <v>44.6</v>
      </c>
      <c r="F14" s="312">
        <v>51.2</v>
      </c>
      <c r="G14" s="312">
        <v>55.7</v>
      </c>
      <c r="H14" s="313">
        <v>15.3</v>
      </c>
      <c r="I14" s="344">
        <v>21.4</v>
      </c>
      <c r="J14" s="313">
        <v>15.3</v>
      </c>
      <c r="K14" s="313">
        <v>15.3</v>
      </c>
      <c r="L14" s="313">
        <v>15.1</v>
      </c>
      <c r="M14" s="313">
        <v>15.5</v>
      </c>
      <c r="N14" s="313">
        <v>16.9</v>
      </c>
      <c r="O14" s="342" t="s">
        <v>1154</v>
      </c>
      <c r="P14" s="313">
        <v>31.9</v>
      </c>
      <c r="Q14" s="357">
        <v>47.9</v>
      </c>
      <c r="R14" s="357">
        <v>45.4</v>
      </c>
      <c r="S14" s="357">
        <v>47.1</v>
      </c>
      <c r="T14" s="357">
        <v>51.6</v>
      </c>
      <c r="U14" s="357">
        <v>40.2</v>
      </c>
      <c r="V14" s="357">
        <v>41.5</v>
      </c>
      <c r="W14" s="357">
        <v>55.1</v>
      </c>
    </row>
    <row r="15" ht="18" spans="1:23">
      <c r="A15" s="318" t="s">
        <v>109</v>
      </c>
      <c r="B15" s="312">
        <v>41.3</v>
      </c>
      <c r="C15" s="312">
        <v>42.3</v>
      </c>
      <c r="D15" s="312">
        <v>44</v>
      </c>
      <c r="E15" s="312">
        <v>44</v>
      </c>
      <c r="F15" s="312">
        <v>49.5</v>
      </c>
      <c r="G15" s="312">
        <v>54.9</v>
      </c>
      <c r="H15" s="313">
        <v>13.4</v>
      </c>
      <c r="I15" s="344">
        <v>19.8</v>
      </c>
      <c r="J15" s="313">
        <v>13.4</v>
      </c>
      <c r="K15" s="313">
        <v>13.4</v>
      </c>
      <c r="L15" s="313">
        <v>13.2</v>
      </c>
      <c r="M15" s="313">
        <v>15.1</v>
      </c>
      <c r="N15" s="313">
        <v>16.2</v>
      </c>
      <c r="O15" s="342" t="s">
        <v>1154</v>
      </c>
      <c r="P15" s="313">
        <v>30.3</v>
      </c>
      <c r="Q15" s="357">
        <v>47.5</v>
      </c>
      <c r="R15" s="357">
        <v>45.2</v>
      </c>
      <c r="S15" s="357">
        <v>46.7</v>
      </c>
      <c r="T15" s="357">
        <v>51.2</v>
      </c>
      <c r="U15" s="357">
        <v>39.5</v>
      </c>
      <c r="V15" s="357">
        <v>41</v>
      </c>
      <c r="W15" s="357">
        <v>54.7</v>
      </c>
    </row>
    <row r="16" ht="18" spans="1:23">
      <c r="A16" s="318" t="s">
        <v>1165</v>
      </c>
      <c r="B16" s="312">
        <v>39.8</v>
      </c>
      <c r="C16" s="312">
        <v>40.8</v>
      </c>
      <c r="D16" s="312">
        <v>43.2</v>
      </c>
      <c r="E16" s="312">
        <v>43.2</v>
      </c>
      <c r="F16" s="312">
        <v>48.7</v>
      </c>
      <c r="G16" s="312">
        <v>54.1</v>
      </c>
      <c r="H16" s="313">
        <v>12.8</v>
      </c>
      <c r="I16" s="344">
        <v>19</v>
      </c>
      <c r="J16" s="313">
        <v>12.8</v>
      </c>
      <c r="K16" s="313">
        <v>12.8</v>
      </c>
      <c r="L16" s="313">
        <v>12.7</v>
      </c>
      <c r="M16" s="313">
        <v>14.9</v>
      </c>
      <c r="N16" s="313">
        <v>15.3</v>
      </c>
      <c r="O16" s="342" t="s">
        <v>1154</v>
      </c>
      <c r="P16" s="313">
        <v>29</v>
      </c>
      <c r="Q16" s="357">
        <v>47.3</v>
      </c>
      <c r="R16" s="357">
        <v>44.9</v>
      </c>
      <c r="S16" s="357">
        <v>46.4</v>
      </c>
      <c r="T16" s="357">
        <v>50.9</v>
      </c>
      <c r="U16" s="357">
        <v>39.1</v>
      </c>
      <c r="V16" s="357">
        <v>40.9</v>
      </c>
      <c r="W16" s="357">
        <v>54.4</v>
      </c>
    </row>
    <row r="17" ht="18" spans="1:23">
      <c r="A17" s="318" t="s">
        <v>1166</v>
      </c>
      <c r="B17" s="312">
        <v>39.4</v>
      </c>
      <c r="C17" s="312">
        <v>40.5</v>
      </c>
      <c r="D17" s="312">
        <v>42.8</v>
      </c>
      <c r="E17" s="312">
        <v>42.8</v>
      </c>
      <c r="F17" s="312">
        <v>48.1</v>
      </c>
      <c r="G17" s="312">
        <v>53.8</v>
      </c>
      <c r="H17" s="313">
        <v>12.5</v>
      </c>
      <c r="I17" s="344">
        <v>18.2</v>
      </c>
      <c r="J17" s="313">
        <v>12.5</v>
      </c>
      <c r="K17" s="313">
        <v>12.5</v>
      </c>
      <c r="L17" s="313">
        <v>12.3</v>
      </c>
      <c r="M17" s="313">
        <v>14.6</v>
      </c>
      <c r="N17" s="313">
        <v>14.8</v>
      </c>
      <c r="O17" s="342" t="s">
        <v>1154</v>
      </c>
      <c r="P17" s="313">
        <v>27.5</v>
      </c>
      <c r="Q17" s="357">
        <v>47</v>
      </c>
      <c r="R17" s="357">
        <v>44.7</v>
      </c>
      <c r="S17" s="357">
        <v>46.2</v>
      </c>
      <c r="T17" s="357">
        <v>50.7</v>
      </c>
      <c r="U17" s="357">
        <v>38.7</v>
      </c>
      <c r="V17" s="357">
        <v>40.7</v>
      </c>
      <c r="W17" s="357">
        <v>54.2</v>
      </c>
    </row>
    <row r="18" customFormat="1" ht="18" spans="1:23">
      <c r="A18" s="319"/>
      <c r="B18" s="320"/>
      <c r="C18" s="320"/>
      <c r="D18" s="320"/>
      <c r="E18" s="320"/>
      <c r="F18" s="320"/>
      <c r="G18" s="320"/>
      <c r="H18" s="321"/>
      <c r="I18" s="321"/>
      <c r="J18" s="321"/>
      <c r="K18" s="321"/>
      <c r="L18" s="321"/>
      <c r="M18" s="321"/>
      <c r="N18" s="321"/>
      <c r="O18" s="345"/>
      <c r="P18" s="346"/>
      <c r="Q18" s="346"/>
      <c r="R18" s="346"/>
      <c r="S18" s="346"/>
      <c r="T18" s="346"/>
      <c r="U18" s="346"/>
      <c r="V18" s="346"/>
      <c r="W18" s="346"/>
    </row>
    <row r="19" customFormat="1" ht="17.25" spans="1:1">
      <c r="A19" s="322" t="s">
        <v>1011</v>
      </c>
    </row>
    <row r="20" ht="18" spans="1:31">
      <c r="A20" s="579" t="s">
        <v>111</v>
      </c>
      <c r="B20" s="324"/>
      <c r="C20" s="325"/>
      <c r="D20" s="324"/>
      <c r="E20" s="324"/>
      <c r="F20" s="326"/>
      <c r="G20" s="324"/>
      <c r="H20" s="327"/>
      <c r="I20" s="327"/>
      <c r="J20" s="324"/>
      <c r="K20" s="324"/>
      <c r="L20" s="324"/>
      <c r="M20" s="324"/>
      <c r="N20" s="347"/>
      <c r="O20" s="324"/>
      <c r="P20" s="324"/>
      <c r="Q20" s="324"/>
      <c r="R20" s="324"/>
      <c r="S20" s="324"/>
      <c r="T20" s="324"/>
      <c r="U20" s="324"/>
      <c r="V20" s="324"/>
      <c r="W20" s="324"/>
      <c r="X20" s="326"/>
      <c r="Y20" s="324"/>
      <c r="Z20" s="324"/>
      <c r="AA20" s="324"/>
      <c r="AB20" s="324"/>
      <c r="AC20" s="324"/>
      <c r="AD20" s="324"/>
      <c r="AE20" s="324"/>
    </row>
    <row r="21" ht="17.25" spans="1:31">
      <c r="A21" s="324" t="s">
        <v>1012</v>
      </c>
      <c r="B21" s="324"/>
      <c r="C21" s="325"/>
      <c r="D21" s="324"/>
      <c r="E21" s="324"/>
      <c r="F21" s="324"/>
      <c r="G21" s="324"/>
      <c r="H21" s="327"/>
      <c r="I21" s="327"/>
      <c r="J21" s="324"/>
      <c r="K21" s="324"/>
      <c r="L21" s="324"/>
      <c r="M21" s="324"/>
      <c r="N21" s="347"/>
      <c r="O21" s="324"/>
      <c r="P21" s="324"/>
      <c r="Q21" s="324"/>
      <c r="R21" s="324"/>
      <c r="S21" s="324"/>
      <c r="T21" s="324"/>
      <c r="U21" s="324"/>
      <c r="V21" s="324"/>
      <c r="W21" s="324"/>
      <c r="X21" s="324"/>
      <c r="Y21" s="324"/>
      <c r="Z21" s="324"/>
      <c r="AA21" s="324"/>
      <c r="AB21" s="324"/>
      <c r="AC21" s="324"/>
      <c r="AD21" s="324"/>
      <c r="AE21" s="324"/>
    </row>
    <row r="22" ht="18" spans="1:31">
      <c r="A22" s="328" t="s">
        <v>1013</v>
      </c>
      <c r="B22" s="329"/>
      <c r="C22" s="330"/>
      <c r="D22" s="330"/>
      <c r="E22" s="330"/>
      <c r="F22" s="330"/>
      <c r="G22" s="330"/>
      <c r="H22" s="331"/>
      <c r="I22" s="331"/>
      <c r="J22" s="330"/>
      <c r="K22" s="330"/>
      <c r="L22" s="329"/>
      <c r="M22" s="329"/>
      <c r="N22" s="348"/>
      <c r="O22" s="330"/>
      <c r="P22" s="330"/>
      <c r="Q22" s="330"/>
      <c r="R22" s="330"/>
      <c r="S22" s="330"/>
      <c r="T22" s="330"/>
      <c r="U22" s="330"/>
      <c r="V22" s="330"/>
      <c r="W22" s="330"/>
      <c r="X22" s="330"/>
      <c r="Y22" s="330"/>
      <c r="Z22" s="330"/>
      <c r="AA22" s="330"/>
      <c r="AB22" s="330"/>
      <c r="AC22" s="330"/>
      <c r="AD22" s="330"/>
      <c r="AE22" s="330"/>
    </row>
    <row r="23" ht="17.25" spans="1:31">
      <c r="A23" s="332" t="s">
        <v>1014</v>
      </c>
      <c r="B23" s="332"/>
      <c r="C23" s="332"/>
      <c r="D23" s="332"/>
      <c r="E23" s="332"/>
      <c r="F23" s="332"/>
      <c r="G23" s="332"/>
      <c r="H23" s="333"/>
      <c r="I23" s="333"/>
      <c r="J23" s="332"/>
      <c r="K23" s="332"/>
      <c r="L23" s="332"/>
      <c r="M23" s="332"/>
      <c r="N23" s="349"/>
      <c r="O23" s="332"/>
      <c r="P23" s="332"/>
      <c r="Q23" s="332"/>
      <c r="R23" s="332"/>
      <c r="S23" s="332"/>
      <c r="T23" s="332"/>
      <c r="U23" s="332"/>
      <c r="V23" s="332"/>
      <c r="W23" s="332"/>
      <c r="X23" s="332"/>
      <c r="Y23" s="332"/>
      <c r="Z23" s="332"/>
      <c r="AA23" s="332"/>
      <c r="AB23" s="332"/>
      <c r="AC23" s="332"/>
      <c r="AD23" s="332"/>
      <c r="AE23" s="332"/>
    </row>
    <row r="24" ht="17.25" spans="1:31">
      <c r="A24" s="334" t="s">
        <v>1015</v>
      </c>
      <c r="B24" s="328"/>
      <c r="C24" s="328"/>
      <c r="D24" s="328"/>
      <c r="E24" s="328"/>
      <c r="F24" s="328"/>
      <c r="G24" s="328"/>
      <c r="H24" s="335"/>
      <c r="I24" s="335"/>
      <c r="J24" s="328"/>
      <c r="K24" s="328"/>
      <c r="L24" s="328"/>
      <c r="M24" s="328"/>
      <c r="N24" s="350"/>
      <c r="O24" s="328"/>
      <c r="P24" s="328"/>
      <c r="Q24" s="328"/>
      <c r="R24" s="328"/>
      <c r="S24" s="328"/>
      <c r="T24" s="328"/>
      <c r="U24" s="328"/>
      <c r="V24" s="328"/>
      <c r="W24" s="328"/>
      <c r="X24" s="328"/>
      <c r="Y24" s="328"/>
      <c r="Z24" s="328"/>
      <c r="AA24" s="328"/>
      <c r="AB24" s="328"/>
      <c r="AC24" s="328"/>
      <c r="AD24" s="328"/>
      <c r="AE24" s="328"/>
    </row>
    <row r="25" ht="17.25" spans="1:31">
      <c r="A25" s="328" t="s">
        <v>1016</v>
      </c>
      <c r="B25" s="325"/>
      <c r="C25" s="324"/>
      <c r="D25" s="324"/>
      <c r="E25" s="326"/>
      <c r="F25" s="324"/>
      <c r="G25" s="324"/>
      <c r="H25" s="327"/>
      <c r="I25" s="327"/>
      <c r="J25" s="325"/>
      <c r="K25" s="325"/>
      <c r="L25" s="325"/>
      <c r="M25" s="325"/>
      <c r="N25" s="351"/>
      <c r="O25" s="324"/>
      <c r="P25" s="326"/>
      <c r="Q25" s="324"/>
      <c r="R25" s="324"/>
      <c r="S25" s="324"/>
      <c r="T25" s="324"/>
      <c r="U25" s="324"/>
      <c r="V25" s="324"/>
      <c r="W25" s="324"/>
      <c r="X25" s="324"/>
      <c r="Y25" s="324"/>
      <c r="Z25" s="324"/>
      <c r="AA25" s="324"/>
      <c r="AB25" s="325"/>
      <c r="AC25" s="325"/>
      <c r="AD25" s="325"/>
      <c r="AE25" s="325"/>
    </row>
    <row r="26" ht="17.25" spans="1:31">
      <c r="A26" s="328" t="s">
        <v>1017</v>
      </c>
      <c r="B26" s="325"/>
      <c r="C26" s="324"/>
      <c r="D26" s="324"/>
      <c r="E26" s="326"/>
      <c r="F26" s="324"/>
      <c r="G26" s="324"/>
      <c r="H26" s="327"/>
      <c r="I26" s="327"/>
      <c r="J26" s="325"/>
      <c r="K26" s="325"/>
      <c r="L26" s="325"/>
      <c r="M26" s="325"/>
      <c r="N26" s="351"/>
      <c r="O26" s="324"/>
      <c r="P26" s="326"/>
      <c r="Q26" s="324"/>
      <c r="R26" s="324"/>
      <c r="S26" s="324"/>
      <c r="T26" s="324"/>
      <c r="U26" s="324"/>
      <c r="V26" s="324"/>
      <c r="W26" s="324"/>
      <c r="X26" s="324"/>
      <c r="Y26" s="324"/>
      <c r="Z26" s="324"/>
      <c r="AA26" s="324"/>
      <c r="AB26" s="325"/>
      <c r="AC26" s="325"/>
      <c r="AD26" s="325"/>
      <c r="AE26" s="325"/>
    </row>
    <row r="27" ht="17.25" spans="1:31">
      <c r="A27" s="328" t="s">
        <v>1018</v>
      </c>
      <c r="B27" s="336"/>
      <c r="C27" s="336"/>
      <c r="D27" s="336"/>
      <c r="E27" s="336"/>
      <c r="F27" s="337"/>
      <c r="G27" s="336"/>
      <c r="H27" s="336"/>
      <c r="I27" s="336"/>
      <c r="J27" s="336"/>
      <c r="K27" s="336"/>
      <c r="L27" s="336"/>
      <c r="M27" s="336"/>
      <c r="N27" s="352"/>
      <c r="O27" s="336"/>
      <c r="P27" s="336"/>
      <c r="Q27" s="336"/>
      <c r="R27" s="336"/>
      <c r="S27" s="336"/>
      <c r="T27" s="336"/>
      <c r="U27" s="336"/>
      <c r="V27" s="336"/>
      <c r="W27" s="336"/>
      <c r="X27" s="336"/>
      <c r="Y27" s="336"/>
      <c r="Z27" s="336"/>
      <c r="AA27" s="336"/>
      <c r="AB27" s="336"/>
      <c r="AC27" s="336"/>
      <c r="AD27" s="336"/>
      <c r="AE27" s="336"/>
    </row>
    <row r="28" ht="17.25" spans="1:31">
      <c r="A28" s="338" t="s">
        <v>1019</v>
      </c>
      <c r="B28" s="339"/>
      <c r="C28" s="339"/>
      <c r="D28" s="339"/>
      <c r="E28" s="339"/>
      <c r="F28" s="339"/>
      <c r="G28" s="339"/>
      <c r="H28" s="339"/>
      <c r="I28" s="339"/>
      <c r="J28" s="339"/>
      <c r="K28" s="339"/>
      <c r="L28" s="339"/>
      <c r="M28" s="339"/>
      <c r="N28" s="353"/>
      <c r="O28" s="339"/>
      <c r="P28" s="339"/>
      <c r="Q28" s="339"/>
      <c r="R28" s="339"/>
      <c r="S28" s="339"/>
      <c r="T28" s="339"/>
      <c r="U28" s="339"/>
      <c r="V28" s="339"/>
      <c r="W28" s="339"/>
      <c r="X28" s="339"/>
      <c r="Y28" s="339"/>
      <c r="Z28" s="339"/>
      <c r="AA28" s="339"/>
      <c r="AB28" s="339"/>
      <c r="AC28" s="339"/>
      <c r="AD28" s="339"/>
      <c r="AE28" s="339"/>
    </row>
    <row r="29" ht="17.25" spans="1:31">
      <c r="A29" s="340" t="s">
        <v>1020</v>
      </c>
      <c r="B29" s="336"/>
      <c r="C29" s="336"/>
      <c r="D29" s="336"/>
      <c r="E29" s="336"/>
      <c r="F29" s="336"/>
      <c r="G29" s="336"/>
      <c r="H29" s="336"/>
      <c r="I29" s="336"/>
      <c r="J29" s="336"/>
      <c r="K29" s="336"/>
      <c r="L29" s="336"/>
      <c r="M29" s="336"/>
      <c r="N29" s="352"/>
      <c r="O29" s="336"/>
      <c r="P29" s="336"/>
      <c r="Q29" s="336"/>
      <c r="R29" s="336"/>
      <c r="S29" s="336"/>
      <c r="T29" s="336"/>
      <c r="U29" s="336"/>
      <c r="V29" s="336"/>
      <c r="W29" s="336"/>
      <c r="X29" s="336"/>
      <c r="Y29" s="336"/>
      <c r="Z29" s="336"/>
      <c r="AA29" s="336"/>
      <c r="AB29" s="336"/>
      <c r="AC29" s="336"/>
      <c r="AD29" s="336"/>
      <c r="AE29" s="336"/>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3" t="s">
        <v>1167</v>
      </c>
      <c r="B1" s="294"/>
      <c r="C1" s="294"/>
      <c r="D1" s="294"/>
      <c r="E1" s="294"/>
      <c r="F1" s="294"/>
      <c r="G1" s="294"/>
      <c r="H1" s="294"/>
      <c r="I1" s="294"/>
      <c r="J1" s="294"/>
      <c r="K1" s="294"/>
      <c r="L1" s="294"/>
      <c r="M1" s="70" t="s">
        <v>139</v>
      </c>
      <c r="N1" s="70" t="s">
        <v>69</v>
      </c>
    </row>
    <row r="2" ht="26" customHeight="1" spans="1:12">
      <c r="A2" s="295" t="s">
        <v>1168</v>
      </c>
      <c r="B2" s="295"/>
      <c r="C2" s="295"/>
      <c r="D2" s="295"/>
      <c r="E2" s="295"/>
      <c r="F2" s="295"/>
      <c r="G2" s="295"/>
      <c r="H2" s="295"/>
      <c r="I2" s="295"/>
      <c r="J2" s="295"/>
      <c r="K2" s="295"/>
      <c r="L2" s="295"/>
    </row>
    <row r="3" ht="26" customHeight="1" spans="1:12">
      <c r="A3" s="295" t="s">
        <v>1169</v>
      </c>
      <c r="B3" s="295"/>
      <c r="C3" s="295"/>
      <c r="D3" s="295"/>
      <c r="E3" s="295"/>
      <c r="F3" s="295"/>
      <c r="G3" s="295"/>
      <c r="H3" s="295"/>
      <c r="I3" s="295"/>
      <c r="J3" s="295"/>
      <c r="K3" s="295"/>
      <c r="L3" s="295"/>
    </row>
    <row r="4" ht="25" customHeight="1" spans="1:12">
      <c r="A4" s="296" t="s">
        <v>103</v>
      </c>
      <c r="B4" s="297">
        <v>1</v>
      </c>
      <c r="C4" s="297">
        <v>2</v>
      </c>
      <c r="D4" s="297">
        <v>3</v>
      </c>
      <c r="E4" s="297">
        <v>4</v>
      </c>
      <c r="F4" s="297">
        <v>5</v>
      </c>
      <c r="G4" s="297">
        <v>6</v>
      </c>
      <c r="H4" s="297">
        <v>7</v>
      </c>
      <c r="I4" s="297">
        <v>8</v>
      </c>
      <c r="J4" s="297">
        <v>9</v>
      </c>
      <c r="K4" s="302">
        <v>10</v>
      </c>
      <c r="L4" s="297">
        <v>11</v>
      </c>
    </row>
    <row r="5" ht="25" customHeight="1" spans="1:18">
      <c r="A5" s="298" t="s">
        <v>1170</v>
      </c>
      <c r="B5" s="299" t="s">
        <v>72</v>
      </c>
      <c r="C5" s="299" t="s">
        <v>73</v>
      </c>
      <c r="D5" s="299" t="s">
        <v>892</v>
      </c>
      <c r="E5" s="299" t="s">
        <v>252</v>
      </c>
      <c r="F5" s="299" t="s">
        <v>1171</v>
      </c>
      <c r="G5" s="299" t="s">
        <v>1172</v>
      </c>
      <c r="H5" s="299" t="s">
        <v>1172</v>
      </c>
      <c r="I5" s="299" t="s">
        <v>1173</v>
      </c>
      <c r="J5" s="299" t="s">
        <v>1174</v>
      </c>
      <c r="K5" s="303" t="s">
        <v>1175</v>
      </c>
      <c r="L5" s="299" t="s">
        <v>1176</v>
      </c>
      <c r="O5" s="304"/>
      <c r="P5" s="304"/>
      <c r="Q5" s="304"/>
      <c r="R5" s="304"/>
    </row>
    <row r="6" ht="17.25" spans="1:18">
      <c r="A6" s="300">
        <v>1</v>
      </c>
      <c r="B6" s="301">
        <v>110.156588</v>
      </c>
      <c r="C6" s="301">
        <v>121.81357386</v>
      </c>
      <c r="D6" s="301">
        <v>217.464190656154</v>
      </c>
      <c r="E6" s="301">
        <v>205.74101236</v>
      </c>
      <c r="F6" s="301">
        <v>189.179012</v>
      </c>
      <c r="G6" s="301">
        <v>190.463628</v>
      </c>
      <c r="H6" s="301">
        <v>190.463628</v>
      </c>
      <c r="I6" s="301">
        <v>190.0552703375</v>
      </c>
      <c r="J6" s="301">
        <v>226.3822</v>
      </c>
      <c r="K6" s="301">
        <v>190.463628</v>
      </c>
      <c r="L6" s="301">
        <v>217.464190656154</v>
      </c>
      <c r="O6" s="305"/>
      <c r="P6" s="305"/>
      <c r="Q6" s="305"/>
      <c r="R6" s="305"/>
    </row>
    <row r="7" ht="17.25" spans="1:12">
      <c r="A7" s="300">
        <v>1.5</v>
      </c>
      <c r="B7" s="301">
        <v>126.654136</v>
      </c>
      <c r="C7" s="301">
        <v>140.576752502</v>
      </c>
      <c r="D7" s="301">
        <v>267.297582746445</v>
      </c>
      <c r="E7" s="301">
        <v>256.578302921344</v>
      </c>
      <c r="F7" s="301">
        <v>251.214568478646</v>
      </c>
      <c r="G7" s="301">
        <v>268.2611522</v>
      </c>
      <c r="H7" s="301">
        <v>268.2611522</v>
      </c>
      <c r="I7" s="301">
        <v>219.25634200625</v>
      </c>
      <c r="J7" s="301">
        <v>268.659</v>
      </c>
      <c r="K7" s="301">
        <v>268.32244956</v>
      </c>
      <c r="L7" s="301">
        <v>267.297582746445</v>
      </c>
    </row>
    <row r="8" ht="17.25" spans="1:12">
      <c r="A8" s="300">
        <v>2</v>
      </c>
      <c r="B8" s="301">
        <v>142.434186</v>
      </c>
      <c r="C8" s="301">
        <v>152.941568054</v>
      </c>
      <c r="D8" s="301">
        <v>317.25278781607</v>
      </c>
      <c r="E8" s="301">
        <v>305.174690907648</v>
      </c>
      <c r="F8" s="301">
        <v>248.214568478646</v>
      </c>
      <c r="G8" s="301">
        <v>266.5981522</v>
      </c>
      <c r="H8" s="301">
        <v>266.5981522</v>
      </c>
      <c r="I8" s="301">
        <v>248.457413675</v>
      </c>
      <c r="J8" s="301">
        <v>319.8762</v>
      </c>
      <c r="K8" s="301">
        <v>266.65944956</v>
      </c>
      <c r="L8" s="301">
        <v>317.25278781607</v>
      </c>
    </row>
    <row r="9" ht="17.25" spans="1:12">
      <c r="A9" s="300">
        <v>2.5</v>
      </c>
      <c r="B9" s="301">
        <v>158.692568</v>
      </c>
      <c r="C9" s="301">
        <v>164.63951196</v>
      </c>
      <c r="D9" s="301">
        <v>366.842553947693</v>
      </c>
      <c r="E9" s="301">
        <v>373.834381117892</v>
      </c>
      <c r="F9" s="301">
        <v>255.786256891066</v>
      </c>
      <c r="G9" s="301">
        <v>271.09429676</v>
      </c>
      <c r="H9" s="301">
        <v>271.09429676</v>
      </c>
      <c r="I9" s="301">
        <v>277.29801418375</v>
      </c>
      <c r="J9" s="301">
        <v>370.9492</v>
      </c>
      <c r="K9" s="301">
        <v>271.1401812</v>
      </c>
      <c r="L9" s="301">
        <v>366.842553947693</v>
      </c>
    </row>
    <row r="10" ht="17.25" spans="1:12">
      <c r="A10" s="300">
        <v>3</v>
      </c>
      <c r="B10" s="301">
        <v>175.190116</v>
      </c>
      <c r="C10" s="301">
        <v>175.21999527</v>
      </c>
      <c r="D10" s="301">
        <v>408.879915360582</v>
      </c>
      <c r="E10" s="301">
        <v>382.509624618664</v>
      </c>
      <c r="F10" s="301">
        <v>263.359404250069</v>
      </c>
      <c r="G10" s="301">
        <v>275.65953372</v>
      </c>
      <c r="H10" s="301">
        <v>275.65953372</v>
      </c>
      <c r="I10" s="301">
        <v>304.709736802073</v>
      </c>
      <c r="J10" s="301">
        <v>336.263970051646</v>
      </c>
      <c r="K10" s="301">
        <v>275.53941924</v>
      </c>
      <c r="L10" s="301">
        <v>408.879915360582</v>
      </c>
    </row>
    <row r="11" ht="17.25" spans="1:12">
      <c r="A11" s="300">
        <v>3.5</v>
      </c>
      <c r="B11" s="301">
        <v>191.687664</v>
      </c>
      <c r="C11" s="301">
        <v>183.331251134</v>
      </c>
      <c r="D11" s="301">
        <v>450.795463794138</v>
      </c>
      <c r="E11" s="301">
        <v>423.203371051128</v>
      </c>
      <c r="F11" s="301">
        <v>270.744652521701</v>
      </c>
      <c r="G11" s="301">
        <v>280.06089768</v>
      </c>
      <c r="H11" s="301">
        <v>280.06089768</v>
      </c>
      <c r="I11" s="301">
        <v>330.518539505752</v>
      </c>
      <c r="J11" s="301">
        <v>367.331811630254</v>
      </c>
      <c r="K11" s="301">
        <v>280.04672488</v>
      </c>
      <c r="L11" s="301">
        <v>450.795463794138</v>
      </c>
    </row>
    <row r="12" ht="17.25" spans="1:12">
      <c r="A12" s="300">
        <v>4</v>
      </c>
      <c r="B12" s="301">
        <v>208.185212</v>
      </c>
      <c r="C12" s="301">
        <v>199.571131656</v>
      </c>
      <c r="D12" s="301">
        <v>486.498550281638</v>
      </c>
      <c r="E12" s="301">
        <v>437.30842837817</v>
      </c>
      <c r="F12" s="301">
        <v>278.290623880705</v>
      </c>
      <c r="G12" s="301">
        <v>284.0671995368</v>
      </c>
      <c r="H12" s="301">
        <v>284.0671995368</v>
      </c>
      <c r="I12" s="301">
        <v>355.06569314943</v>
      </c>
      <c r="J12" s="301">
        <v>397.138004148862</v>
      </c>
      <c r="K12" s="301">
        <v>302.2580295368</v>
      </c>
      <c r="L12" s="301">
        <v>486.498550281638</v>
      </c>
    </row>
    <row r="13" ht="17.25" spans="1:12">
      <c r="A13" s="300">
        <v>4.5</v>
      </c>
      <c r="B13" s="301">
        <v>224.204428</v>
      </c>
      <c r="C13" s="301">
        <v>205.717819698</v>
      </c>
      <c r="D13" s="301">
        <v>520.983506975795</v>
      </c>
      <c r="E13" s="301">
        <v>473.821698678904</v>
      </c>
      <c r="F13" s="301">
        <v>285.816874608652</v>
      </c>
      <c r="G13" s="301">
        <v>287.5681407619</v>
      </c>
      <c r="H13" s="301">
        <v>287.5681407619</v>
      </c>
      <c r="I13" s="301">
        <v>380.333789113109</v>
      </c>
      <c r="J13" s="301">
        <v>427.66513898747</v>
      </c>
      <c r="K13" s="301">
        <v>308.0328245119</v>
      </c>
      <c r="L13" s="301">
        <v>520.983506975795</v>
      </c>
    </row>
    <row r="14" ht="17.25" spans="1:12">
      <c r="A14" s="300">
        <v>5</v>
      </c>
      <c r="B14" s="301">
        <v>240.46281</v>
      </c>
      <c r="C14" s="301">
        <v>211.035424072</v>
      </c>
      <c r="D14" s="301">
        <v>555.712089628621</v>
      </c>
      <c r="E14" s="301">
        <v>484.2075737922</v>
      </c>
      <c r="F14" s="301">
        <v>293.258613967655</v>
      </c>
      <c r="G14" s="301">
        <v>291.27363787035</v>
      </c>
      <c r="H14" s="301">
        <v>291.27363787035</v>
      </c>
      <c r="I14" s="301">
        <v>405.421649496788</v>
      </c>
      <c r="J14" s="301">
        <v>458.012038246077</v>
      </c>
      <c r="K14" s="301">
        <v>314.01217537035</v>
      </c>
      <c r="L14" s="301">
        <v>555.712089628621</v>
      </c>
    </row>
    <row r="15" ht="17.25" spans="1:12">
      <c r="A15" s="300">
        <v>5.5</v>
      </c>
      <c r="B15" s="301">
        <v>220.10192851</v>
      </c>
      <c r="C15" s="301">
        <v>225.094454076</v>
      </c>
      <c r="D15" s="301">
        <v>588.491664612096</v>
      </c>
      <c r="E15" s="301">
        <v>528.90881113715</v>
      </c>
      <c r="F15" s="301">
        <v>314.90054446619</v>
      </c>
      <c r="G15" s="301">
        <v>322.8564000455</v>
      </c>
      <c r="H15" s="301">
        <v>322.8564000455</v>
      </c>
      <c r="I15" s="301">
        <v>359.345958683197</v>
      </c>
      <c r="J15" s="301">
        <v>426.836957578116</v>
      </c>
      <c r="K15" s="301">
        <v>347.8687912955</v>
      </c>
      <c r="L15" s="301">
        <v>588.491664612096</v>
      </c>
    </row>
    <row r="16" ht="17.25" spans="1:12">
      <c r="A16" s="300">
        <v>6</v>
      </c>
      <c r="B16" s="301">
        <v>228.952150252</v>
      </c>
      <c r="C16" s="301">
        <v>240.018614864</v>
      </c>
      <c r="D16" s="301">
        <v>628.580018355635</v>
      </c>
      <c r="E16" s="301">
        <v>547.82862373315</v>
      </c>
      <c r="F16" s="301">
        <v>338.556894516186</v>
      </c>
      <c r="G16" s="301">
        <v>343.016139568</v>
      </c>
      <c r="H16" s="301">
        <v>343.016139568</v>
      </c>
      <c r="I16" s="301">
        <v>390.69559129076</v>
      </c>
      <c r="J16" s="301">
        <v>464.322135539763</v>
      </c>
      <c r="K16" s="301">
        <v>370.302384568</v>
      </c>
      <c r="L16" s="301">
        <v>628.580018355635</v>
      </c>
    </row>
    <row r="17" ht="17.25" spans="1:12">
      <c r="A17" s="300">
        <v>6.5</v>
      </c>
      <c r="B17" s="301">
        <v>238.000631132</v>
      </c>
      <c r="C17" s="301">
        <v>254.654398724</v>
      </c>
      <c r="D17" s="301">
        <v>670.130127851187</v>
      </c>
      <c r="E17" s="301">
        <v>591.80908933125</v>
      </c>
      <c r="F17" s="301">
        <v>362.092799631626</v>
      </c>
      <c r="G17" s="301">
        <v>362.74757599815</v>
      </c>
      <c r="H17" s="301">
        <v>362.74757599815</v>
      </c>
      <c r="I17" s="301">
        <v>422.045223898324</v>
      </c>
      <c r="J17" s="301">
        <v>501.807313501411</v>
      </c>
      <c r="K17" s="301">
        <v>392.30767474815</v>
      </c>
      <c r="L17" s="301">
        <v>670.130127851187</v>
      </c>
    </row>
    <row r="18" ht="17.25" spans="1:12">
      <c r="A18" s="300">
        <v>7</v>
      </c>
      <c r="B18" s="301">
        <v>247.24737115</v>
      </c>
      <c r="C18" s="301">
        <v>269.434371048</v>
      </c>
      <c r="D18" s="301">
        <v>709.974855636058</v>
      </c>
      <c r="E18" s="301">
        <v>611.68993092305</v>
      </c>
      <c r="F18" s="301">
        <v>385.891046122772</v>
      </c>
      <c r="G18" s="301">
        <v>382.31511305</v>
      </c>
      <c r="H18" s="301">
        <v>382.31511305</v>
      </c>
      <c r="I18" s="301">
        <v>453.394856505886</v>
      </c>
      <c r="J18" s="301">
        <v>539.292491463058</v>
      </c>
      <c r="K18" s="301">
        <v>414.14906555</v>
      </c>
      <c r="L18" s="301">
        <v>709.974855636058</v>
      </c>
    </row>
    <row r="19" ht="17.25" spans="1:12">
      <c r="A19" s="300">
        <v>7.5</v>
      </c>
      <c r="B19" s="301">
        <v>256.097592892</v>
      </c>
      <c r="C19" s="301">
        <v>284.358531836</v>
      </c>
      <c r="D19" s="301">
        <v>749.941396400262</v>
      </c>
      <c r="E19" s="301">
        <v>654.22885302745</v>
      </c>
      <c r="F19" s="301">
        <v>406.976204526016</v>
      </c>
      <c r="G19" s="301">
        <v>402.3300535657</v>
      </c>
      <c r="H19" s="301">
        <v>402.3300535657</v>
      </c>
      <c r="I19" s="301">
        <v>484.74448911345</v>
      </c>
      <c r="J19" s="301">
        <v>576.777669424705</v>
      </c>
      <c r="K19" s="301">
        <v>436.4378598157</v>
      </c>
      <c r="L19" s="301">
        <v>749.941396400262</v>
      </c>
    </row>
    <row r="20" ht="17.25" spans="1:12">
      <c r="A20" s="300">
        <v>8</v>
      </c>
      <c r="B20" s="301">
        <v>265.939110324</v>
      </c>
      <c r="C20" s="301">
        <v>298.705938768</v>
      </c>
      <c r="D20" s="301">
        <v>794.293204420506</v>
      </c>
      <c r="E20" s="301">
        <v>673.3889228724</v>
      </c>
      <c r="F20" s="301">
        <v>430.635807468406</v>
      </c>
      <c r="G20" s="301">
        <v>422.08149990885</v>
      </c>
      <c r="H20" s="301">
        <v>422.08149990885</v>
      </c>
      <c r="I20" s="301">
        <v>504.874838787831</v>
      </c>
      <c r="J20" s="301">
        <v>603.043564453169</v>
      </c>
      <c r="K20" s="301">
        <v>458.46315990885</v>
      </c>
      <c r="L20" s="301">
        <v>794.293204420506</v>
      </c>
    </row>
    <row r="21" ht="17.25" spans="1:12">
      <c r="A21" s="300">
        <v>8.5</v>
      </c>
      <c r="B21" s="301">
        <v>275.780627756</v>
      </c>
      <c r="C21" s="301">
        <v>313.485911092</v>
      </c>
      <c r="D21" s="301">
        <v>835.599687957389</v>
      </c>
      <c r="E21" s="301">
        <v>713.76552973625</v>
      </c>
      <c r="F21" s="301">
        <v>454.201164447405</v>
      </c>
      <c r="G21" s="301">
        <v>447.5021184215</v>
      </c>
      <c r="H21" s="301">
        <v>447.5021184215</v>
      </c>
      <c r="I21" s="301">
        <v>535.523266212071</v>
      </c>
      <c r="J21" s="301">
        <v>639.827537231493</v>
      </c>
      <c r="K21" s="301">
        <v>486.1576321715</v>
      </c>
      <c r="L21" s="301">
        <v>835.599687957389</v>
      </c>
    </row>
    <row r="22" ht="17.25" spans="1:12">
      <c r="A22" s="300">
        <v>9</v>
      </c>
      <c r="B22" s="301">
        <v>285.027367774</v>
      </c>
      <c r="C22" s="301">
        <v>327.833318024</v>
      </c>
      <c r="D22" s="301">
        <v>875.688041700928</v>
      </c>
      <c r="E22" s="301">
        <v>733.16585683015</v>
      </c>
      <c r="F22" s="301">
        <v>479.923101167048</v>
      </c>
      <c r="G22" s="301">
        <v>472.888083403</v>
      </c>
      <c r="H22" s="301">
        <v>472.888083403</v>
      </c>
      <c r="I22" s="301">
        <v>566.17169363631</v>
      </c>
      <c r="J22" s="301">
        <v>676.611510009816</v>
      </c>
      <c r="K22" s="301">
        <v>513.817450903</v>
      </c>
      <c r="L22" s="301">
        <v>875.688041700928</v>
      </c>
    </row>
    <row r="23" ht="17.25" spans="1:12">
      <c r="A23" s="300">
        <v>9.5</v>
      </c>
      <c r="B23" s="301">
        <v>294.274107792</v>
      </c>
      <c r="C23" s="301">
        <v>342.469101884</v>
      </c>
      <c r="D23" s="301">
        <v>916.020021403136</v>
      </c>
      <c r="E23" s="301">
        <v>777.8670941751</v>
      </c>
      <c r="F23" s="301">
        <v>505.921269992076</v>
      </c>
      <c r="G23" s="301">
        <v>498.4381296711</v>
      </c>
      <c r="H23" s="301">
        <v>498.4381296711</v>
      </c>
      <c r="I23" s="301">
        <v>596.820121060549</v>
      </c>
      <c r="J23" s="301">
        <v>713.395482788139</v>
      </c>
      <c r="K23" s="301">
        <v>541.6413509211</v>
      </c>
      <c r="L23" s="301">
        <v>916.020021403136</v>
      </c>
    </row>
    <row r="24" ht="17.25" spans="1:12">
      <c r="A24" s="300">
        <v>10</v>
      </c>
      <c r="B24" s="301">
        <v>304.115625224</v>
      </c>
      <c r="C24" s="301">
        <v>356.96069728</v>
      </c>
      <c r="D24" s="301">
        <v>960.615455382048</v>
      </c>
      <c r="E24" s="301">
        <v>797.02716402005</v>
      </c>
      <c r="F24" s="301">
        <v>528.912535421691</v>
      </c>
      <c r="G24" s="301">
        <v>523.9889035724</v>
      </c>
      <c r="H24" s="301">
        <v>523.9889035724</v>
      </c>
      <c r="I24" s="301">
        <v>627.468548484789</v>
      </c>
      <c r="J24" s="301">
        <v>750.179455566462</v>
      </c>
      <c r="K24" s="301">
        <v>569.4659785724</v>
      </c>
      <c r="L24" s="301">
        <v>960.615455382048</v>
      </c>
    </row>
    <row r="25" ht="17.25" spans="1:12">
      <c r="A25" s="300">
        <v>10.5</v>
      </c>
      <c r="B25" s="301">
        <v>278.955609893303</v>
      </c>
      <c r="C25" s="301">
        <v>312.830887154303</v>
      </c>
      <c r="D25" s="301">
        <v>1007.15989703031</v>
      </c>
      <c r="E25" s="301">
        <v>839.3258288755</v>
      </c>
      <c r="F25" s="301">
        <v>554.595964928679</v>
      </c>
      <c r="G25" s="301">
        <v>547.77416646805</v>
      </c>
      <c r="H25" s="301">
        <v>547.77416646805</v>
      </c>
      <c r="I25" s="301">
        <v>643.391667059227</v>
      </c>
      <c r="J25" s="301">
        <v>772.238119494984</v>
      </c>
      <c r="K25" s="301">
        <v>595.52509521805</v>
      </c>
      <c r="L25" s="301">
        <v>1007.15989703031</v>
      </c>
    </row>
    <row r="26" ht="17.25" spans="1:12">
      <c r="A26" s="300">
        <v>11</v>
      </c>
      <c r="B26" s="301">
        <v>291.548734173936</v>
      </c>
      <c r="C26" s="301">
        <v>327.037119875936</v>
      </c>
      <c r="D26" s="301">
        <v>1045.6646820425</v>
      </c>
      <c r="E26" s="301">
        <v>849.83663775825</v>
      </c>
      <c r="F26" s="301">
        <v>580.347617259915</v>
      </c>
      <c r="G26" s="301">
        <v>571.495943367</v>
      </c>
      <c r="H26" s="301">
        <v>571.495943367</v>
      </c>
      <c r="I26" s="301">
        <v>673.338889300143</v>
      </c>
      <c r="J26" s="301">
        <v>808.320887089984</v>
      </c>
      <c r="K26" s="301">
        <v>621.520725867</v>
      </c>
      <c r="L26" s="301">
        <v>1045.6646820425</v>
      </c>
    </row>
    <row r="27" ht="17.25" spans="1:12">
      <c r="A27" s="300">
        <v>11.5</v>
      </c>
      <c r="B27" s="301">
        <v>304.141858454569</v>
      </c>
      <c r="C27" s="301">
        <v>341.243352597569</v>
      </c>
      <c r="D27" s="301">
        <v>1086.24028770338</v>
      </c>
      <c r="E27" s="301">
        <v>891.89504536475</v>
      </c>
      <c r="F27" s="301">
        <v>606.277299512665</v>
      </c>
      <c r="G27" s="301">
        <v>595.0391772695</v>
      </c>
      <c r="H27" s="301">
        <v>595.0391772695</v>
      </c>
      <c r="I27" s="301">
        <v>703.28611154106</v>
      </c>
      <c r="J27" s="301">
        <v>844.403654684983</v>
      </c>
      <c r="K27" s="301">
        <v>647.3378135195</v>
      </c>
      <c r="L27" s="301">
        <v>1086.24028770338</v>
      </c>
    </row>
    <row r="28" ht="17.25" spans="1:12">
      <c r="A28" s="300">
        <v>12</v>
      </c>
      <c r="B28" s="301">
        <v>316.734982735204</v>
      </c>
      <c r="C28" s="301">
        <v>355.449585319204</v>
      </c>
      <c r="D28" s="301">
        <v>1124.37963377757</v>
      </c>
      <c r="E28" s="301">
        <v>907.6915137244</v>
      </c>
      <c r="F28" s="301">
        <v>631.692145607193</v>
      </c>
      <c r="G28" s="301">
        <v>618.2846272849</v>
      </c>
      <c r="H28" s="301">
        <v>618.2846272849</v>
      </c>
      <c r="I28" s="301">
        <v>733.233333781975</v>
      </c>
      <c r="J28" s="301">
        <v>880.486422279983</v>
      </c>
      <c r="K28" s="301">
        <v>672.8571172849</v>
      </c>
      <c r="L28" s="301">
        <v>1124.37963377757</v>
      </c>
    </row>
    <row r="29" ht="17.25" spans="1:12">
      <c r="A29" s="300">
        <v>12.5</v>
      </c>
      <c r="B29" s="301">
        <v>329.328107015837</v>
      </c>
      <c r="C29" s="301">
        <v>369.655818040837</v>
      </c>
      <c r="D29" s="301">
        <v>1152.28668958767</v>
      </c>
      <c r="E29" s="301">
        <v>949.02914958405</v>
      </c>
      <c r="F29" s="301">
        <v>656.883772950743</v>
      </c>
      <c r="G29" s="301">
        <v>641.5304411169</v>
      </c>
      <c r="H29" s="301">
        <v>641.5304411169</v>
      </c>
      <c r="I29" s="301">
        <v>763.18055602289</v>
      </c>
      <c r="J29" s="301">
        <v>916.569189874981</v>
      </c>
      <c r="K29" s="301">
        <v>698.3767848669</v>
      </c>
      <c r="L29" s="301">
        <v>1152.28668958767</v>
      </c>
    </row>
    <row r="30" ht="17.25" spans="1:12">
      <c r="A30" s="300">
        <v>13</v>
      </c>
      <c r="B30" s="301">
        <v>323.68989653005</v>
      </c>
      <c r="C30" s="301">
        <v>365.63071599605</v>
      </c>
      <c r="D30" s="301">
        <v>1178.12292474908</v>
      </c>
      <c r="E30" s="301">
        <v>965.7866469395</v>
      </c>
      <c r="F30" s="301">
        <v>682.555070048266</v>
      </c>
      <c r="G30" s="301">
        <v>671.19243355235</v>
      </c>
      <c r="H30" s="301">
        <v>671.19243355235</v>
      </c>
      <c r="I30" s="301">
        <v>774.896443497385</v>
      </c>
      <c r="J30" s="301">
        <v>934.420622703561</v>
      </c>
      <c r="K30" s="301">
        <v>730.31263105235</v>
      </c>
      <c r="L30" s="301">
        <v>1178.12292474908</v>
      </c>
    </row>
    <row r="31" ht="17.25" spans="1:12">
      <c r="A31" s="300">
        <v>13.5</v>
      </c>
      <c r="B31" s="301">
        <v>335.581815627359</v>
      </c>
      <c r="C31" s="301">
        <v>379.135743534359</v>
      </c>
      <c r="D31" s="301">
        <v>1203.71553395183</v>
      </c>
      <c r="E31" s="301">
        <v>1007.845054546</v>
      </c>
      <c r="F31" s="301">
        <v>708.358416993747</v>
      </c>
      <c r="G31" s="301">
        <v>690.0296087797</v>
      </c>
      <c r="H31" s="301">
        <v>690.0296087797</v>
      </c>
      <c r="I31" s="301">
        <v>804.142460554977</v>
      </c>
      <c r="J31" s="301">
        <v>969.802185115236</v>
      </c>
      <c r="K31" s="301">
        <v>751.4236600297</v>
      </c>
      <c r="L31" s="301">
        <v>1203.71553395183</v>
      </c>
    </row>
    <row r="32" ht="17.25" spans="1:12">
      <c r="A32" s="300">
        <v>14</v>
      </c>
      <c r="B32" s="301">
        <v>347.473734724669</v>
      </c>
      <c r="C32" s="301">
        <v>392.640771072669</v>
      </c>
      <c r="D32" s="301">
        <v>1228.94270421657</v>
      </c>
      <c r="E32" s="301">
        <v>1023.8817801546</v>
      </c>
      <c r="F32" s="301">
        <v>734.116399277747</v>
      </c>
      <c r="G32" s="301">
        <v>709.0720675236</v>
      </c>
      <c r="H32" s="301">
        <v>709.0720675236</v>
      </c>
      <c r="I32" s="301">
        <v>833.388477612569</v>
      </c>
      <c r="J32" s="301">
        <v>1005.18374752691</v>
      </c>
      <c r="K32" s="301">
        <v>772.7399725236</v>
      </c>
      <c r="L32" s="301">
        <v>1228.94270421657</v>
      </c>
    </row>
    <row r="33" ht="17.25" spans="1:12">
      <c r="A33" s="300">
        <v>14.5</v>
      </c>
      <c r="B33" s="301">
        <v>359.365653821979</v>
      </c>
      <c r="C33" s="301">
        <v>406.145798610979</v>
      </c>
      <c r="D33" s="301">
        <v>1254.41350043998</v>
      </c>
      <c r="E33" s="301">
        <v>1065.69993051215</v>
      </c>
      <c r="F33" s="301">
        <v>758.531904079495</v>
      </c>
      <c r="G33" s="301">
        <v>728.781220187</v>
      </c>
      <c r="H33" s="301">
        <v>728.781220187</v>
      </c>
      <c r="I33" s="301">
        <v>862.634494670161</v>
      </c>
      <c r="J33" s="301">
        <v>1040.56530993859</v>
      </c>
      <c r="K33" s="301">
        <v>794.722978937</v>
      </c>
      <c r="L33" s="301">
        <v>1254.41350043998</v>
      </c>
    </row>
    <row r="34" ht="17.25" spans="1:12">
      <c r="A34" s="300">
        <v>15</v>
      </c>
      <c r="B34" s="301">
        <v>371.257572919288</v>
      </c>
      <c r="C34" s="301">
        <v>419.650826149288</v>
      </c>
      <c r="D34" s="301">
        <v>1279.88429666339</v>
      </c>
      <c r="E34" s="301">
        <v>1081.9769133697</v>
      </c>
      <c r="F34" s="301">
        <v>783.054051002131</v>
      </c>
      <c r="G34" s="301">
        <v>747.38773568995</v>
      </c>
      <c r="H34" s="301">
        <v>747.38773568995</v>
      </c>
      <c r="I34" s="301">
        <v>891.880511727753</v>
      </c>
      <c r="J34" s="301">
        <v>1075.94687235026</v>
      </c>
      <c r="K34" s="301">
        <v>815.60334818995</v>
      </c>
      <c r="L34" s="301">
        <v>1279.88429666339</v>
      </c>
    </row>
    <row r="35" ht="17.25" spans="1:12">
      <c r="A35" s="300">
        <v>15.5</v>
      </c>
      <c r="B35" s="301">
        <v>361.412131333558</v>
      </c>
      <c r="C35" s="301">
        <v>411.418493004558</v>
      </c>
      <c r="D35" s="301">
        <v>1309.2531082255</v>
      </c>
      <c r="E35" s="301">
        <v>1181.11083303676</v>
      </c>
      <c r="F35" s="301">
        <v>807.842319688931</v>
      </c>
      <c r="G35" s="301">
        <v>766.1807072004</v>
      </c>
      <c r="H35" s="301">
        <v>766.1807072004</v>
      </c>
      <c r="I35" s="301">
        <v>899.389168102304</v>
      </c>
      <c r="J35" s="301">
        <v>1089.5910740789</v>
      </c>
      <c r="K35" s="301">
        <v>836.6701734504</v>
      </c>
      <c r="L35" s="301">
        <v>1309.2531082255</v>
      </c>
    </row>
    <row r="36" ht="17.25" spans="1:12">
      <c r="A36" s="300">
        <v>16</v>
      </c>
      <c r="B36" s="301">
        <v>372.602845247545</v>
      </c>
      <c r="C36" s="301">
        <v>424.222315359545</v>
      </c>
      <c r="D36" s="301">
        <v>1338.37829382895</v>
      </c>
      <c r="E36" s="301">
        <v>1201.04933636831</v>
      </c>
      <c r="F36" s="301">
        <v>832.477790349265</v>
      </c>
      <c r="G36" s="301">
        <v>785.1947882495</v>
      </c>
      <c r="H36" s="301">
        <v>785.1947882495</v>
      </c>
      <c r="I36" s="301">
        <v>927.933979976573</v>
      </c>
      <c r="J36" s="301">
        <v>1124.27143130725</v>
      </c>
      <c r="K36" s="301">
        <v>857.9581082495</v>
      </c>
      <c r="L36" s="301">
        <v>1338.37829382895</v>
      </c>
    </row>
    <row r="37" ht="17.25" spans="1:12">
      <c r="A37" s="300">
        <v>16.5</v>
      </c>
      <c r="B37" s="301">
        <v>383.79355916153</v>
      </c>
      <c r="C37" s="301">
        <v>437.02613771453</v>
      </c>
      <c r="D37" s="301">
        <v>1367.62529241172</v>
      </c>
      <c r="E37" s="301">
        <v>1244.7126623978</v>
      </c>
      <c r="F37" s="301">
        <v>858.218892759224</v>
      </c>
      <c r="G37" s="301">
        <v>804.95933199025</v>
      </c>
      <c r="H37" s="301">
        <v>804.95933199025</v>
      </c>
      <c r="I37" s="301">
        <v>956.478791850841</v>
      </c>
      <c r="J37" s="301">
        <v>1158.9517885356</v>
      </c>
      <c r="K37" s="301">
        <v>879.99650574025</v>
      </c>
      <c r="L37" s="301">
        <v>1367.62529241172</v>
      </c>
    </row>
    <row r="38" ht="17.25" spans="1:12">
      <c r="A38" s="300">
        <v>17</v>
      </c>
      <c r="B38" s="301">
        <v>394.984273075516</v>
      </c>
      <c r="C38" s="301">
        <v>449.829960069516</v>
      </c>
      <c r="D38" s="301">
        <v>1396.38503907716</v>
      </c>
      <c r="E38" s="301">
        <v>1262.83482092728</v>
      </c>
      <c r="F38" s="301">
        <v>882.644859566236</v>
      </c>
      <c r="G38" s="301">
        <v>823.4527005306</v>
      </c>
      <c r="H38" s="301">
        <v>823.4527005306</v>
      </c>
      <c r="I38" s="301">
        <v>985.023603725109</v>
      </c>
      <c r="J38" s="301">
        <v>1193.63214576395</v>
      </c>
      <c r="K38" s="301">
        <v>900.7637280306</v>
      </c>
      <c r="L38" s="301">
        <v>1396.38503907716</v>
      </c>
    </row>
    <row r="39" ht="17.25" spans="1:12">
      <c r="A39" s="300">
        <v>17.5</v>
      </c>
      <c r="B39" s="301">
        <v>406.174986989501</v>
      </c>
      <c r="C39" s="301">
        <v>462.633782424501</v>
      </c>
      <c r="D39" s="301">
        <v>1425.87566361861</v>
      </c>
      <c r="E39" s="301">
        <v>1307.27658044337</v>
      </c>
      <c r="F39" s="301">
        <v>907.132455496697</v>
      </c>
      <c r="G39" s="301">
        <v>842.25967898015</v>
      </c>
      <c r="H39" s="301">
        <v>842.25967898015</v>
      </c>
      <c r="I39" s="301">
        <v>1013.56841559938</v>
      </c>
      <c r="J39" s="301">
        <v>1228.3125029923</v>
      </c>
      <c r="K39" s="301">
        <v>921.84456023015</v>
      </c>
      <c r="L39" s="301">
        <v>1425.87566361861</v>
      </c>
    </row>
    <row r="40" ht="17.25" spans="1:12">
      <c r="A40" s="300">
        <v>18</v>
      </c>
      <c r="B40" s="301">
        <v>404.744007603658</v>
      </c>
      <c r="C40" s="301">
        <v>462.815911479658</v>
      </c>
      <c r="D40" s="301">
        <v>1455.12266220139</v>
      </c>
      <c r="E40" s="301">
        <v>1322.02552719759</v>
      </c>
      <c r="F40" s="301">
        <v>932.8399739906</v>
      </c>
      <c r="G40" s="301">
        <v>861.2112745282</v>
      </c>
      <c r="H40" s="301">
        <v>861.2112745282</v>
      </c>
      <c r="I40" s="301">
        <v>1016.86984087399</v>
      </c>
      <c r="J40" s="301">
        <v>1237.749473621</v>
      </c>
      <c r="K40" s="301">
        <v>943.0700095282</v>
      </c>
      <c r="L40" s="301">
        <v>1455.12266220139</v>
      </c>
    </row>
    <row r="41" ht="17.25" spans="1:12">
      <c r="A41" s="300">
        <v>18.5</v>
      </c>
      <c r="B41" s="301">
        <v>415.584118925981</v>
      </c>
      <c r="C41" s="301">
        <v>475.269131242982</v>
      </c>
      <c r="D41" s="301">
        <v>1484.24784780483</v>
      </c>
      <c r="E41" s="301">
        <v>1361.53720796522</v>
      </c>
      <c r="F41" s="301">
        <v>958.0618444418</v>
      </c>
      <c r="G41" s="301">
        <v>879.90365074875</v>
      </c>
      <c r="H41" s="301">
        <v>879.90365074875</v>
      </c>
      <c r="I41" s="301">
        <v>1044.71344756493</v>
      </c>
      <c r="J41" s="301">
        <v>1271.72862566602</v>
      </c>
      <c r="K41" s="301">
        <v>964.03623949875</v>
      </c>
      <c r="L41" s="301">
        <v>1484.24784780483</v>
      </c>
    </row>
    <row r="42" ht="17.25" spans="1:12">
      <c r="A42" s="300">
        <v>19</v>
      </c>
      <c r="B42" s="301">
        <v>426.424230248307</v>
      </c>
      <c r="C42" s="301">
        <v>487.722351006307</v>
      </c>
      <c r="D42" s="301">
        <v>1508.25688827623</v>
      </c>
      <c r="E42" s="301">
        <v>1376.02667689059</v>
      </c>
      <c r="F42" s="301">
        <v>983.74105398028</v>
      </c>
      <c r="G42" s="301">
        <v>903.4809924575</v>
      </c>
      <c r="H42" s="301">
        <v>903.4809924575</v>
      </c>
      <c r="I42" s="301">
        <v>1072.55705425587</v>
      </c>
      <c r="J42" s="301">
        <v>1305.70777771105</v>
      </c>
      <c r="K42" s="301">
        <v>989.8874349575</v>
      </c>
      <c r="L42" s="301">
        <v>1508.25688827623</v>
      </c>
    </row>
    <row r="43" ht="17.25" spans="1:12">
      <c r="A43" s="300">
        <v>19.5</v>
      </c>
      <c r="B43" s="301">
        <v>437.26434157063</v>
      </c>
      <c r="C43" s="301">
        <v>500.17557076963</v>
      </c>
      <c r="D43" s="301">
        <v>1532.75318066497</v>
      </c>
      <c r="E43" s="301">
        <v>1415.53835765822</v>
      </c>
      <c r="F43" s="301">
        <v>1009.27889457367</v>
      </c>
      <c r="G43" s="301">
        <v>926.6773272319</v>
      </c>
      <c r="H43" s="301">
        <v>926.6773272319</v>
      </c>
      <c r="I43" s="301">
        <v>1100.40066094682</v>
      </c>
      <c r="J43" s="301">
        <v>1339.68692975608</v>
      </c>
      <c r="K43" s="301">
        <v>1015.3576234819</v>
      </c>
      <c r="L43" s="301">
        <v>1532.75318066497</v>
      </c>
    </row>
    <row r="44" ht="17.25" spans="1:12">
      <c r="A44" s="300">
        <v>20</v>
      </c>
      <c r="B44" s="301">
        <v>448.104452892954</v>
      </c>
      <c r="C44" s="301">
        <v>512.628790532954</v>
      </c>
      <c r="D44" s="301">
        <v>1556.39678219836</v>
      </c>
      <c r="E44" s="301">
        <v>1422.2434917176</v>
      </c>
      <c r="F44" s="301">
        <v>1034.75158940319</v>
      </c>
      <c r="G44" s="301">
        <v>949.8980377185</v>
      </c>
      <c r="H44" s="301">
        <v>949.8980377185</v>
      </c>
      <c r="I44" s="301">
        <v>1131.75029355438</v>
      </c>
      <c r="J44" s="301">
        <v>1373.66608180111</v>
      </c>
      <c r="K44" s="301">
        <v>1040.8521877185</v>
      </c>
      <c r="L44" s="301">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287" t="s">
        <v>1177</v>
      </c>
      <c r="B1" s="287"/>
      <c r="C1" s="288" t="s">
        <v>1178</v>
      </c>
    </row>
    <row r="2" s="22" customFormat="1" ht="20" customHeight="1" spans="1:3">
      <c r="A2" s="289">
        <v>1</v>
      </c>
      <c r="B2" s="290" t="s">
        <v>1179</v>
      </c>
      <c r="C2" s="291" t="s">
        <v>43</v>
      </c>
    </row>
    <row r="3" s="22" customFormat="1" ht="20" customHeight="1" spans="1:2">
      <c r="A3" s="289">
        <v>2</v>
      </c>
      <c r="B3" s="290" t="s">
        <v>73</v>
      </c>
    </row>
    <row r="4" s="22" customFormat="1" ht="20" customHeight="1" spans="1:2">
      <c r="A4" s="289">
        <v>3</v>
      </c>
      <c r="B4" s="290" t="s">
        <v>892</v>
      </c>
    </row>
    <row r="5" s="22" customFormat="1" ht="20" customHeight="1" spans="1:2">
      <c r="A5" s="289">
        <v>4</v>
      </c>
      <c r="B5" s="290" t="s">
        <v>252</v>
      </c>
    </row>
    <row r="6" s="22" customFormat="1" ht="20" customHeight="1" spans="1:2">
      <c r="A6" s="289">
        <v>5</v>
      </c>
      <c r="B6" s="290" t="s">
        <v>1180</v>
      </c>
    </row>
    <row r="7" s="22" customFormat="1" ht="20" customHeight="1" spans="1:2">
      <c r="A7" s="289">
        <v>6</v>
      </c>
      <c r="B7" s="290" t="s">
        <v>1181</v>
      </c>
    </row>
    <row r="8" s="22" customFormat="1" ht="20" customHeight="1" spans="1:2">
      <c r="A8" s="289">
        <v>7</v>
      </c>
      <c r="B8" s="290" t="s">
        <v>1182</v>
      </c>
    </row>
    <row r="9" s="22" customFormat="1" ht="20" customHeight="1" spans="1:2">
      <c r="A9" s="289">
        <v>8</v>
      </c>
      <c r="B9" s="290" t="s">
        <v>1183</v>
      </c>
    </row>
    <row r="10" s="22" customFormat="1" ht="215" customHeight="1" spans="1:2">
      <c r="A10" s="289">
        <v>9</v>
      </c>
      <c r="B10" s="290" t="s">
        <v>1184</v>
      </c>
    </row>
    <row r="11" s="22" customFormat="1" ht="33" spans="1:2">
      <c r="A11" s="289">
        <v>10</v>
      </c>
      <c r="B11" s="290" t="s">
        <v>1185</v>
      </c>
    </row>
    <row r="12" s="22" customFormat="1" ht="24.75" spans="1:2">
      <c r="A12" s="289">
        <v>11</v>
      </c>
      <c r="B12" s="290" t="s">
        <v>1186</v>
      </c>
    </row>
    <row r="13" s="22" customFormat="1" ht="16.5" spans="1:2">
      <c r="A13" s="292"/>
      <c r="B13" s="292"/>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8" t="s">
        <v>1187</v>
      </c>
      <c r="B1" s="268"/>
      <c r="C1" s="268"/>
      <c r="D1" s="268"/>
      <c r="E1" s="268"/>
      <c r="F1" s="268"/>
      <c r="G1" s="268"/>
      <c r="H1" s="29" t="s">
        <v>139</v>
      </c>
    </row>
    <row r="2" ht="34" customHeight="1" spans="1:7">
      <c r="A2" s="269" t="s">
        <v>1188</v>
      </c>
      <c r="B2" s="270"/>
      <c r="C2" s="270"/>
      <c r="D2" s="270"/>
      <c r="E2" s="270"/>
      <c r="F2" s="270"/>
      <c r="G2" s="270"/>
    </row>
    <row r="3" ht="34" customHeight="1" spans="1:7">
      <c r="A3" s="271" t="s">
        <v>1189</v>
      </c>
      <c r="B3" s="272"/>
      <c r="C3" s="272"/>
      <c r="D3" s="272"/>
      <c r="E3" s="272"/>
      <c r="F3" s="272"/>
      <c r="G3" s="272"/>
    </row>
    <row r="4" ht="48" customHeight="1" spans="1:7">
      <c r="A4" s="273" t="s">
        <v>1190</v>
      </c>
      <c r="B4" s="273" t="s">
        <v>1191</v>
      </c>
      <c r="C4" s="273" t="s">
        <v>1192</v>
      </c>
      <c r="D4" s="273" t="s">
        <v>1193</v>
      </c>
      <c r="E4" s="273" t="s">
        <v>1194</v>
      </c>
      <c r="F4" s="273" t="s">
        <v>1195</v>
      </c>
      <c r="G4" s="273" t="s">
        <v>1196</v>
      </c>
    </row>
    <row r="5" ht="20" customHeight="1" spans="1:7">
      <c r="A5" s="274">
        <v>0.5</v>
      </c>
      <c r="B5" s="275">
        <v>100.756956855854</v>
      </c>
      <c r="C5" s="275">
        <v>100.756956855854</v>
      </c>
      <c r="D5" s="275">
        <v>100.756956855854</v>
      </c>
      <c r="E5" s="275">
        <v>100.756956855854</v>
      </c>
      <c r="F5" s="275">
        <v>100.756956855854</v>
      </c>
      <c r="G5" s="275">
        <v>100.756956855854</v>
      </c>
    </row>
    <row r="6" ht="20" customHeight="1" spans="1:7">
      <c r="A6" s="274">
        <v>1</v>
      </c>
      <c r="B6" s="275">
        <v>101.256956855854</v>
      </c>
      <c r="C6" s="275">
        <v>101.256956855854</v>
      </c>
      <c r="D6" s="275">
        <v>101.256956855854</v>
      </c>
      <c r="E6" s="275">
        <v>101.256956855854</v>
      </c>
      <c r="F6" s="275">
        <v>101.256956855854</v>
      </c>
      <c r="G6" s="275">
        <v>101.256956855854</v>
      </c>
    </row>
    <row r="7" ht="20" customHeight="1" spans="1:7">
      <c r="A7" s="274">
        <v>1.5</v>
      </c>
      <c r="B7" s="275">
        <v>102.969454157148</v>
      </c>
      <c r="C7" s="275">
        <v>112.351621181532</v>
      </c>
      <c r="D7" s="275">
        <v>112.351621181532</v>
      </c>
      <c r="E7" s="275">
        <v>112.351621181532</v>
      </c>
      <c r="F7" s="275">
        <v>112.351621181532</v>
      </c>
      <c r="G7" s="275">
        <v>112.351621181532</v>
      </c>
    </row>
    <row r="8" ht="20" customHeight="1" spans="1:7">
      <c r="A8" s="274">
        <v>2</v>
      </c>
      <c r="B8" s="275">
        <v>103.469454157148</v>
      </c>
      <c r="C8" s="275">
        <v>124.069429580252</v>
      </c>
      <c r="D8" s="275">
        <v>124.069429580252</v>
      </c>
      <c r="E8" s="275">
        <v>124.069429580252</v>
      </c>
      <c r="F8" s="275">
        <v>124.069429580252</v>
      </c>
      <c r="G8" s="275">
        <v>124.069429580252</v>
      </c>
    </row>
    <row r="9" ht="20" customHeight="1" spans="1:7">
      <c r="A9" s="274">
        <v>2.5</v>
      </c>
      <c r="B9" s="275">
        <v>109.43452064232</v>
      </c>
      <c r="C9" s="275">
        <v>137.407655585674</v>
      </c>
      <c r="D9" s="275">
        <v>137.407655585674</v>
      </c>
      <c r="E9" s="275">
        <v>137.407655585674</v>
      </c>
      <c r="F9" s="275">
        <v>137.407655585674</v>
      </c>
      <c r="G9" s="275">
        <v>137.407655585674</v>
      </c>
    </row>
    <row r="10" ht="20" customHeight="1" spans="1:7">
      <c r="A10" s="274">
        <v>3</v>
      </c>
      <c r="B10" s="275">
        <v>119.245301613258</v>
      </c>
      <c r="C10" s="275">
        <v>149.737344442506</v>
      </c>
      <c r="D10" s="275">
        <v>149.737344442506</v>
      </c>
      <c r="E10" s="275">
        <v>149.737344442506</v>
      </c>
      <c r="F10" s="275">
        <v>149.737344442506</v>
      </c>
      <c r="G10" s="275">
        <v>149.737344442506</v>
      </c>
    </row>
    <row r="11" ht="20" customHeight="1" spans="1:7">
      <c r="A11" s="274">
        <v>3.5</v>
      </c>
      <c r="B11" s="275">
        <v>129.595511381566</v>
      </c>
      <c r="C11" s="275">
        <v>163.279530600631</v>
      </c>
      <c r="D11" s="275">
        <v>163.279530600631</v>
      </c>
      <c r="E11" s="275">
        <v>163.279530600631</v>
      </c>
      <c r="F11" s="275">
        <v>163.279530600631</v>
      </c>
      <c r="G11" s="275">
        <v>163.279530600631</v>
      </c>
    </row>
    <row r="12" ht="20" customHeight="1" spans="1:7">
      <c r="A12" s="274">
        <v>4</v>
      </c>
      <c r="B12" s="275">
        <v>139.181936184529</v>
      </c>
      <c r="C12" s="275">
        <v>175.609219457463</v>
      </c>
      <c r="D12" s="275">
        <v>175.609219457463</v>
      </c>
      <c r="E12" s="275">
        <v>175.609219457463</v>
      </c>
      <c r="F12" s="275">
        <v>175.609219457463</v>
      </c>
      <c r="G12" s="275">
        <v>175.609219457463</v>
      </c>
    </row>
    <row r="13" ht="20" customHeight="1" spans="1:7">
      <c r="A13" s="274">
        <v>4.5</v>
      </c>
      <c r="B13" s="275">
        <v>149.644324036825</v>
      </c>
      <c r="C13" s="275">
        <v>188.743485310182</v>
      </c>
      <c r="D13" s="275">
        <v>188.743485310182</v>
      </c>
      <c r="E13" s="275">
        <v>188.743485310182</v>
      </c>
      <c r="F13" s="275">
        <v>188.743485310182</v>
      </c>
      <c r="G13" s="275">
        <v>188.743485310182</v>
      </c>
    </row>
    <row r="14" ht="20" customHeight="1" spans="1:7">
      <c r="A14" s="274">
        <v>5</v>
      </c>
      <c r="B14" s="275">
        <v>159.342926923775</v>
      </c>
      <c r="C14" s="275">
        <v>200.86921401431</v>
      </c>
      <c r="D14" s="275">
        <v>200.86921401431</v>
      </c>
      <c r="E14" s="275">
        <v>200.86921401431</v>
      </c>
      <c r="F14" s="275">
        <v>200.86921401431</v>
      </c>
      <c r="G14" s="275">
        <v>200.86921401431</v>
      </c>
    </row>
    <row r="15" ht="20" customHeight="1" spans="1:7">
      <c r="A15" s="274">
        <v>5.5</v>
      </c>
      <c r="B15" s="275">
        <v>169.580958608097</v>
      </c>
      <c r="C15" s="275">
        <v>208.700515896724</v>
      </c>
      <c r="D15" s="275">
        <v>208.700515896724</v>
      </c>
      <c r="E15" s="275">
        <v>208.700515896724</v>
      </c>
      <c r="F15" s="275">
        <v>208.700515896724</v>
      </c>
      <c r="G15" s="275">
        <v>208.700515896724</v>
      </c>
    </row>
    <row r="16" ht="20" customHeight="1" spans="1:7">
      <c r="A16" s="274">
        <v>6</v>
      </c>
      <c r="B16" s="275">
        <v>179.279561495047</v>
      </c>
      <c r="C16" s="275">
        <v>215.11536032514</v>
      </c>
      <c r="D16" s="275">
        <v>215.11536032514</v>
      </c>
      <c r="E16" s="275">
        <v>215.11536032514</v>
      </c>
      <c r="F16" s="275">
        <v>215.11536032514</v>
      </c>
      <c r="G16" s="275">
        <v>215.11536032514</v>
      </c>
    </row>
    <row r="17" ht="20" customHeight="1" spans="1:7">
      <c r="A17" s="274">
        <v>6.5</v>
      </c>
      <c r="B17" s="275">
        <v>189.966305515316</v>
      </c>
      <c r="C17" s="275">
        <v>222.946662207553</v>
      </c>
      <c r="D17" s="275">
        <v>222.946662207553</v>
      </c>
      <c r="E17" s="275">
        <v>222.946662207553</v>
      </c>
      <c r="F17" s="275">
        <v>222.946662207553</v>
      </c>
      <c r="G17" s="275">
        <v>222.946662207553</v>
      </c>
    </row>
    <row r="18" ht="20" customHeight="1" spans="1:7">
      <c r="A18" s="274">
        <v>7</v>
      </c>
      <c r="B18" s="275">
        <v>199.55273031828</v>
      </c>
      <c r="C18" s="275">
        <v>229.769426941377</v>
      </c>
      <c r="D18" s="275">
        <v>229.769426941377</v>
      </c>
      <c r="E18" s="275">
        <v>229.769426941377</v>
      </c>
      <c r="F18" s="275">
        <v>229.769426941377</v>
      </c>
      <c r="G18" s="275">
        <v>229.769426941377</v>
      </c>
    </row>
    <row r="19" ht="20" customHeight="1" spans="1:7">
      <c r="A19" s="274">
        <v>7.5</v>
      </c>
      <c r="B19" s="275">
        <v>210.463830506524</v>
      </c>
      <c r="C19" s="275">
        <v>237.396768671087</v>
      </c>
      <c r="D19" s="275">
        <v>237.396768671087</v>
      </c>
      <c r="E19" s="275">
        <v>237.396768671087</v>
      </c>
      <c r="F19" s="275">
        <v>237.396768671087</v>
      </c>
      <c r="G19" s="275">
        <v>237.396768671087</v>
      </c>
    </row>
    <row r="20" ht="20" customHeight="1" spans="1:7">
      <c r="A20" s="274">
        <v>8</v>
      </c>
      <c r="B20" s="275">
        <v>219.713721057526</v>
      </c>
      <c r="C20" s="275">
        <v>244.831413863023</v>
      </c>
      <c r="D20" s="275">
        <v>244.831413863023</v>
      </c>
      <c r="E20" s="275">
        <v>244.831413863023</v>
      </c>
      <c r="F20" s="275">
        <v>244.831413863023</v>
      </c>
      <c r="G20" s="275">
        <v>244.831413863023</v>
      </c>
    </row>
    <row r="21" ht="20" customHeight="1" spans="1:7">
      <c r="A21" s="274">
        <v>8.5</v>
      </c>
      <c r="B21" s="275">
        <v>230.512643161782</v>
      </c>
      <c r="C21" s="275">
        <v>253.478556356253</v>
      </c>
      <c r="D21" s="275">
        <v>253.478556356253</v>
      </c>
      <c r="E21" s="275">
        <v>253.478556356253</v>
      </c>
      <c r="F21" s="275">
        <v>253.478556356253</v>
      </c>
      <c r="G21" s="275">
        <v>253.478556356253</v>
      </c>
    </row>
    <row r="22" ht="20" customHeight="1" spans="1:7">
      <c r="A22" s="274">
        <v>9</v>
      </c>
      <c r="B22" s="275">
        <v>239.762533712784</v>
      </c>
      <c r="C22" s="275">
        <v>260.301321090077</v>
      </c>
      <c r="D22" s="275">
        <v>260.301321090077</v>
      </c>
      <c r="E22" s="275">
        <v>260.301321090077</v>
      </c>
      <c r="F22" s="275">
        <v>260.301321090077</v>
      </c>
      <c r="G22" s="275">
        <v>260.301321090077</v>
      </c>
    </row>
    <row r="23" ht="20" customHeight="1" spans="1:7">
      <c r="A23" s="274">
        <v>9.5</v>
      </c>
      <c r="B23" s="275">
        <v>250.449277733054</v>
      </c>
      <c r="C23" s="275">
        <v>268.336583125195</v>
      </c>
      <c r="D23" s="275">
        <v>268.336583125195</v>
      </c>
      <c r="E23" s="275">
        <v>268.336583125195</v>
      </c>
      <c r="F23" s="275">
        <v>268.336583125195</v>
      </c>
      <c r="G23" s="275">
        <v>268.336583125195</v>
      </c>
    </row>
    <row r="24" ht="20" customHeight="1" spans="1:7">
      <c r="A24" s="274">
        <v>10</v>
      </c>
      <c r="B24" s="275">
        <v>259.811346368043</v>
      </c>
      <c r="C24" s="275">
        <v>275.771228317131</v>
      </c>
      <c r="D24" s="275">
        <v>275.771228317131</v>
      </c>
      <c r="E24" s="275">
        <v>275.771228317131</v>
      </c>
      <c r="F24" s="275">
        <v>275.771228317131</v>
      </c>
      <c r="G24" s="275">
        <v>275.771228317131</v>
      </c>
    </row>
    <row r="25" ht="20" customHeight="1" spans="1:7">
      <c r="A25" s="274">
        <v>10.5</v>
      </c>
      <c r="B25" s="275">
        <v>270.273734220339</v>
      </c>
      <c r="C25" s="275">
        <v>286.661932490105</v>
      </c>
      <c r="D25" s="275">
        <v>286.661932490105</v>
      </c>
      <c r="E25" s="275">
        <v>286.661932490105</v>
      </c>
      <c r="F25" s="275">
        <v>286.661932490105</v>
      </c>
      <c r="G25" s="275">
        <v>286.661932490105</v>
      </c>
    </row>
    <row r="26" ht="20" customHeight="1" spans="1:7">
      <c r="A26" s="274">
        <v>11</v>
      </c>
      <c r="B26" s="275">
        <v>278.177487763494</v>
      </c>
      <c r="C26" s="275">
        <v>296.136179209081</v>
      </c>
      <c r="D26" s="275">
        <v>296.136179209081</v>
      </c>
      <c r="E26" s="275">
        <v>296.136179209081</v>
      </c>
      <c r="F26" s="275">
        <v>296.136179209081</v>
      </c>
      <c r="G26" s="275">
        <v>296.136179209081</v>
      </c>
    </row>
    <row r="27" ht="20" customHeight="1" spans="1:7">
      <c r="A27" s="274">
        <v>11.5</v>
      </c>
      <c r="B27" s="275">
        <v>287.181560523955</v>
      </c>
      <c r="C27" s="275">
        <v>305.803122465831</v>
      </c>
      <c r="D27" s="275">
        <v>305.803122465831</v>
      </c>
      <c r="E27" s="275">
        <v>305.803122465831</v>
      </c>
      <c r="F27" s="275">
        <v>305.803122465831</v>
      </c>
      <c r="G27" s="275">
        <v>305.803122465831</v>
      </c>
    </row>
    <row r="28" ht="20" customHeight="1" spans="1:7">
      <c r="A28" s="274">
        <v>12</v>
      </c>
      <c r="B28" s="275">
        <v>295.309670235085</v>
      </c>
      <c r="C28" s="275">
        <v>315.073409032103</v>
      </c>
      <c r="D28" s="275">
        <v>315.073409032103</v>
      </c>
      <c r="E28" s="275">
        <v>315.073409032103</v>
      </c>
      <c r="F28" s="275">
        <v>315.073409032103</v>
      </c>
      <c r="G28" s="275">
        <v>315.073409032103</v>
      </c>
    </row>
    <row r="29" ht="20" customHeight="1" spans="1:7">
      <c r="A29" s="274">
        <v>12.5</v>
      </c>
      <c r="B29" s="275">
        <v>304.20156491156</v>
      </c>
      <c r="C29" s="275">
        <v>325.352232746965</v>
      </c>
      <c r="D29" s="275">
        <v>325.352232746965</v>
      </c>
      <c r="E29" s="275">
        <v>325.352232746965</v>
      </c>
      <c r="F29" s="275">
        <v>325.352232746965</v>
      </c>
      <c r="G29" s="275">
        <v>325.352232746965</v>
      </c>
    </row>
    <row r="30" ht="20" customHeight="1" spans="1:7">
      <c r="A30" s="274">
        <v>13</v>
      </c>
      <c r="B30" s="275">
        <v>312.441852706677</v>
      </c>
      <c r="C30" s="275">
        <v>334.214599007829</v>
      </c>
      <c r="D30" s="275">
        <v>334.214599007829</v>
      </c>
      <c r="E30" s="275">
        <v>334.214599007829</v>
      </c>
      <c r="F30" s="275">
        <v>334.214599007829</v>
      </c>
      <c r="G30" s="275">
        <v>334.214599007829</v>
      </c>
    </row>
    <row r="31" ht="20" customHeight="1" spans="1:7">
      <c r="A31" s="274">
        <v>13.5</v>
      </c>
      <c r="B31" s="275">
        <v>321.7824597191</v>
      </c>
      <c r="C31" s="275">
        <v>344.289462569986</v>
      </c>
      <c r="D31" s="275">
        <v>344.289462569986</v>
      </c>
      <c r="E31" s="275">
        <v>344.289462569986</v>
      </c>
      <c r="F31" s="275">
        <v>344.289462569986</v>
      </c>
      <c r="G31" s="275">
        <v>344.289462569986</v>
      </c>
    </row>
    <row r="32" ht="20" customHeight="1" spans="1:7">
      <c r="A32" s="274">
        <v>14</v>
      </c>
      <c r="B32" s="275">
        <v>329.349679010293</v>
      </c>
      <c r="C32" s="275">
        <v>354.17162959437</v>
      </c>
      <c r="D32" s="275">
        <v>354.17162959437</v>
      </c>
      <c r="E32" s="275">
        <v>354.17162959437</v>
      </c>
      <c r="F32" s="275">
        <v>354.17162959437</v>
      </c>
      <c r="G32" s="275">
        <v>354.17162959437</v>
      </c>
    </row>
    <row r="33" ht="20" customHeight="1" spans="1:7">
      <c r="A33" s="274">
        <v>14.5</v>
      </c>
      <c r="B33" s="275">
        <v>338.690286022717</v>
      </c>
      <c r="C33" s="275">
        <v>364.246493156529</v>
      </c>
      <c r="D33" s="275">
        <v>364.246493156529</v>
      </c>
      <c r="E33" s="275">
        <v>364.246493156529</v>
      </c>
      <c r="F33" s="275">
        <v>364.246493156529</v>
      </c>
      <c r="G33" s="275">
        <v>364.246493156529</v>
      </c>
    </row>
    <row r="34" ht="20" customHeight="1" spans="1:7">
      <c r="A34" s="274">
        <v>15</v>
      </c>
      <c r="B34" s="275">
        <v>346.481861481885</v>
      </c>
      <c r="C34" s="275">
        <v>373.720739875505</v>
      </c>
      <c r="D34" s="275">
        <v>373.720739875505</v>
      </c>
      <c r="E34" s="275">
        <v>373.720739875505</v>
      </c>
      <c r="F34" s="275">
        <v>373.720739875505</v>
      </c>
      <c r="G34" s="275">
        <v>373.720739875505</v>
      </c>
    </row>
    <row r="35" ht="20" customHeight="1" spans="1:7">
      <c r="A35" s="274">
        <v>15.5</v>
      </c>
      <c r="B35" s="275">
        <v>354.251975318489</v>
      </c>
      <c r="C35" s="275">
        <v>382.571842521439</v>
      </c>
      <c r="D35" s="275">
        <v>382.571842521439</v>
      </c>
      <c r="E35" s="275">
        <v>382.571842521439</v>
      </c>
      <c r="F35" s="275">
        <v>382.571842521439</v>
      </c>
      <c r="G35" s="275">
        <v>382.571842521439</v>
      </c>
    </row>
    <row r="36" ht="20" customHeight="1" spans="1:7">
      <c r="A36" s="274">
        <v>16</v>
      </c>
      <c r="B36" s="275">
        <v>361.48266035772</v>
      </c>
      <c r="C36" s="275">
        <v>390.210447866079</v>
      </c>
      <c r="D36" s="275">
        <v>390.210447866079</v>
      </c>
      <c r="E36" s="275">
        <v>390.210447866079</v>
      </c>
      <c r="F36" s="275">
        <v>390.210447866079</v>
      </c>
      <c r="G36" s="275">
        <v>390.210447866079</v>
      </c>
    </row>
    <row r="37" ht="20" customHeight="1" spans="1:7">
      <c r="A37" s="274">
        <v>16.5</v>
      </c>
      <c r="B37" s="275">
        <v>369.252774194323</v>
      </c>
      <c r="C37" s="275">
        <v>399.877391122828</v>
      </c>
      <c r="D37" s="275">
        <v>399.877391122828</v>
      </c>
      <c r="E37" s="275">
        <v>399.877391122828</v>
      </c>
      <c r="F37" s="275">
        <v>399.877391122828</v>
      </c>
      <c r="G37" s="275">
        <v>399.877391122828</v>
      </c>
    </row>
    <row r="38" ht="20" customHeight="1" spans="1:7">
      <c r="A38" s="274">
        <v>17</v>
      </c>
      <c r="B38" s="275">
        <v>376.146924981593</v>
      </c>
      <c r="C38" s="275">
        <v>407.515996467468</v>
      </c>
      <c r="D38" s="275">
        <v>407.515996467468</v>
      </c>
      <c r="E38" s="275">
        <v>407.515996467468</v>
      </c>
      <c r="F38" s="275">
        <v>407.515996467468</v>
      </c>
      <c r="G38" s="275">
        <v>407.515996467468</v>
      </c>
    </row>
    <row r="39" ht="20" customHeight="1" spans="1:7">
      <c r="A39" s="274">
        <v>17.5</v>
      </c>
      <c r="B39" s="275">
        <v>384.029216902183</v>
      </c>
      <c r="C39" s="275">
        <v>416.77501941881</v>
      </c>
      <c r="D39" s="275">
        <v>416.77501941881</v>
      </c>
      <c r="E39" s="275">
        <v>416.77501941881</v>
      </c>
      <c r="F39" s="275">
        <v>416.77501941881</v>
      </c>
      <c r="G39" s="275">
        <v>416.77501941881</v>
      </c>
    </row>
    <row r="40" ht="20" customHeight="1" spans="1:7">
      <c r="A40" s="274">
        <v>18</v>
      </c>
      <c r="B40" s="275">
        <v>390.699011521479</v>
      </c>
      <c r="C40" s="275">
        <v>421.150262320186</v>
      </c>
      <c r="D40" s="275">
        <v>421.150262320186</v>
      </c>
      <c r="E40" s="275">
        <v>421.150262320186</v>
      </c>
      <c r="F40" s="275">
        <v>421.150262320186</v>
      </c>
      <c r="G40" s="275">
        <v>421.150262320186</v>
      </c>
    </row>
    <row r="41" ht="20" customHeight="1" spans="1:7">
      <c r="A41" s="274">
        <v>18.5</v>
      </c>
      <c r="B41" s="275">
        <v>398.13259110612</v>
      </c>
      <c r="C41" s="275">
        <v>427.145922828264</v>
      </c>
      <c r="D41" s="275">
        <v>427.145922828264</v>
      </c>
      <c r="E41" s="275">
        <v>427.145922828264</v>
      </c>
      <c r="F41" s="275">
        <v>427.145922828264</v>
      </c>
      <c r="G41" s="275">
        <v>427.145922828264</v>
      </c>
    </row>
    <row r="42" ht="20" customHeight="1" spans="1:7">
      <c r="A42" s="274">
        <v>19</v>
      </c>
      <c r="B42" s="275">
        <v>401.773577457761</v>
      </c>
      <c r="C42" s="275">
        <v>430.093444660712</v>
      </c>
      <c r="D42" s="275">
        <v>430.093444660712</v>
      </c>
      <c r="E42" s="275">
        <v>430.093444660712</v>
      </c>
      <c r="F42" s="275">
        <v>430.093444660712</v>
      </c>
      <c r="G42" s="275">
        <v>430.093444660712</v>
      </c>
    </row>
    <row r="43" ht="20" customHeight="1" spans="1:7">
      <c r="A43" s="274">
        <v>19.5</v>
      </c>
      <c r="B43" s="275">
        <v>405.953992606774</v>
      </c>
      <c r="C43" s="275">
        <v>434.865344252566</v>
      </c>
      <c r="D43" s="275">
        <v>434.865344252566</v>
      </c>
      <c r="E43" s="275">
        <v>434.865344252566</v>
      </c>
      <c r="F43" s="275">
        <v>434.865344252566</v>
      </c>
      <c r="G43" s="275">
        <v>434.865344252566</v>
      </c>
    </row>
    <row r="44" ht="20" customHeight="1" spans="1:7">
      <c r="A44" s="274">
        <v>20</v>
      </c>
      <c r="B44" s="275">
        <v>408.024485782595</v>
      </c>
      <c r="C44" s="275">
        <v>436.58910516879</v>
      </c>
      <c r="D44" s="275">
        <v>436.58910516879</v>
      </c>
      <c r="E44" s="275">
        <v>436.58910516879</v>
      </c>
      <c r="F44" s="275">
        <v>436.58910516879</v>
      </c>
      <c r="G44" s="275">
        <v>436.58910516879</v>
      </c>
    </row>
    <row r="45" ht="34.5" spans="1:7">
      <c r="A45" s="276" t="s">
        <v>1197</v>
      </c>
      <c r="B45" s="275">
        <v>16.9282150683919</v>
      </c>
      <c r="C45" s="275">
        <v>15.4882688354898</v>
      </c>
      <c r="D45" s="275">
        <v>15.4882688354898</v>
      </c>
      <c r="E45" s="275">
        <v>15.4882688354898</v>
      </c>
      <c r="F45" s="275">
        <v>15.4882688354898</v>
      </c>
      <c r="G45" s="275">
        <v>15.4882688354898</v>
      </c>
    </row>
    <row r="46" ht="17.25" spans="1:7">
      <c r="A46" s="277" t="s">
        <v>1198</v>
      </c>
      <c r="B46" s="275">
        <v>16.3125670683919</v>
      </c>
      <c r="C46" s="275">
        <v>14.8912768354898</v>
      </c>
      <c r="D46" s="275">
        <v>14.8912768354898</v>
      </c>
      <c r="E46" s="275">
        <v>14.8912768354898</v>
      </c>
      <c r="F46" s="275">
        <v>14.8912768354898</v>
      </c>
      <c r="G46" s="275">
        <v>14.8912768354898</v>
      </c>
    </row>
    <row r="47" ht="17.25" spans="1:7">
      <c r="A47" s="277" t="s">
        <v>1199</v>
      </c>
      <c r="B47" s="275">
        <v>15.7995270683919</v>
      </c>
      <c r="C47" s="275">
        <v>14.4435328354898</v>
      </c>
      <c r="D47" s="275">
        <v>14.4435328354898</v>
      </c>
      <c r="E47" s="275">
        <v>14.4435328354898</v>
      </c>
      <c r="F47" s="275">
        <v>14.4435328354898</v>
      </c>
      <c r="G47" s="275">
        <v>14.4435328354898</v>
      </c>
    </row>
    <row r="48" ht="17.25" spans="1:7">
      <c r="A48" s="277" t="s">
        <v>1200</v>
      </c>
      <c r="B48" s="275">
        <v>14.9170982683919</v>
      </c>
      <c r="C48" s="275">
        <v>14.2942848354898</v>
      </c>
      <c r="D48" s="275">
        <v>14.2942848354898</v>
      </c>
      <c r="E48" s="275">
        <v>14.2942848354898</v>
      </c>
      <c r="F48" s="275">
        <v>14.2942848354898</v>
      </c>
      <c r="G48" s="275">
        <v>14.2942848354898</v>
      </c>
    </row>
    <row r="49" ht="17.25" spans="1:7">
      <c r="A49" s="277" t="s">
        <v>1201</v>
      </c>
      <c r="B49" s="275">
        <v>14.8200870683919</v>
      </c>
      <c r="C49" s="275">
        <v>14.3437232354898</v>
      </c>
      <c r="D49" s="275">
        <v>14.3437232354898</v>
      </c>
      <c r="E49" s="275">
        <v>14.3437232354898</v>
      </c>
      <c r="F49" s="275">
        <v>14.3437232354898</v>
      </c>
      <c r="G49" s="275">
        <v>14.3437232354898</v>
      </c>
    </row>
    <row r="51" ht="59" customHeight="1" spans="1:10">
      <c r="A51" s="278" t="s">
        <v>1202</v>
      </c>
      <c r="B51" s="279"/>
      <c r="C51" s="279"/>
      <c r="D51" s="279"/>
      <c r="E51" s="279"/>
      <c r="F51" s="279"/>
      <c r="G51" s="279"/>
      <c r="H51" s="279"/>
      <c r="I51" s="279"/>
      <c r="J51" s="284"/>
    </row>
    <row r="52" ht="53" customHeight="1" spans="1:10">
      <c r="A52" s="280" t="s">
        <v>1203</v>
      </c>
      <c r="B52" s="281"/>
      <c r="C52" s="281"/>
      <c r="D52" s="281"/>
      <c r="E52" s="281"/>
      <c r="F52" s="281"/>
      <c r="G52" s="281"/>
      <c r="H52" s="281"/>
      <c r="I52" s="281"/>
      <c r="J52" s="285"/>
    </row>
    <row r="53" ht="113" customHeight="1" spans="1:10">
      <c r="A53" s="282" t="s">
        <v>1204</v>
      </c>
      <c r="B53" s="283"/>
      <c r="C53" s="283"/>
      <c r="D53" s="283"/>
      <c r="E53" s="283"/>
      <c r="F53" s="283"/>
      <c r="G53" s="283"/>
      <c r="H53" s="283"/>
      <c r="I53" s="283"/>
      <c r="J53" s="286"/>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51" t="s">
        <v>1205</v>
      </c>
      <c r="B1" s="251"/>
      <c r="C1" s="251"/>
      <c r="D1" s="251"/>
      <c r="E1" s="251"/>
      <c r="F1" s="251"/>
      <c r="G1" s="29" t="s">
        <v>139</v>
      </c>
    </row>
    <row r="2" ht="30" customHeight="1" spans="1:7">
      <c r="A2" s="252" t="s">
        <v>1206</v>
      </c>
      <c r="B2" s="253"/>
      <c r="C2" s="253"/>
      <c r="D2" s="253"/>
      <c r="E2" s="253"/>
      <c r="F2" s="254"/>
      <c r="G2" s="29"/>
    </row>
    <row r="3" ht="54" spans="1:6">
      <c r="A3" s="255" t="s">
        <v>69</v>
      </c>
      <c r="B3" s="256" t="s">
        <v>1207</v>
      </c>
      <c r="C3" s="257" t="s">
        <v>1208</v>
      </c>
      <c r="D3" s="257" t="s">
        <v>1209</v>
      </c>
      <c r="E3" s="257" t="s">
        <v>1210</v>
      </c>
      <c r="F3" s="257" t="s">
        <v>1211</v>
      </c>
    </row>
    <row r="4" ht="25" customHeight="1" spans="1:6">
      <c r="A4" s="258" t="s">
        <v>70</v>
      </c>
      <c r="B4" s="260">
        <v>37.1</v>
      </c>
      <c r="C4" s="260">
        <v>37.1</v>
      </c>
      <c r="D4" s="260">
        <v>37.1</v>
      </c>
      <c r="E4" s="260">
        <v>37.1</v>
      </c>
      <c r="F4" s="260">
        <v>37.1</v>
      </c>
    </row>
    <row r="5" ht="25" customHeight="1" spans="1:6">
      <c r="A5" s="258" t="s">
        <v>946</v>
      </c>
      <c r="B5" s="260">
        <v>38.1</v>
      </c>
      <c r="C5" s="260">
        <v>38.1</v>
      </c>
      <c r="D5" s="260">
        <v>38.1</v>
      </c>
      <c r="E5" s="260">
        <v>38.1</v>
      </c>
      <c r="F5" s="260">
        <v>38.1</v>
      </c>
    </row>
    <row r="6" ht="88" customHeight="1" spans="1:6">
      <c r="A6" s="258" t="s">
        <v>1212</v>
      </c>
      <c r="B6" s="260">
        <v>35.1</v>
      </c>
      <c r="C6" s="260">
        <v>35.1</v>
      </c>
      <c r="D6" s="260">
        <v>35.1</v>
      </c>
      <c r="E6" s="260">
        <v>35.1</v>
      </c>
      <c r="F6" s="260">
        <v>35.1</v>
      </c>
    </row>
    <row r="7" ht="61" customHeight="1" spans="1:6">
      <c r="A7" s="261" t="s">
        <v>1213</v>
      </c>
      <c r="B7" s="260">
        <v>43.1</v>
      </c>
      <c r="C7" s="260">
        <v>43.1</v>
      </c>
      <c r="D7" s="260">
        <v>43.1</v>
      </c>
      <c r="E7" s="260">
        <v>43.1</v>
      </c>
      <c r="F7" s="260">
        <v>43.1</v>
      </c>
    </row>
    <row r="8" ht="25" customHeight="1" spans="1:6">
      <c r="A8" s="258" t="s">
        <v>73</v>
      </c>
      <c r="B8" s="262">
        <v>16.6</v>
      </c>
      <c r="C8" s="262">
        <v>16.6</v>
      </c>
      <c r="D8" s="262">
        <v>16.6</v>
      </c>
      <c r="E8" s="262">
        <v>16.6</v>
      </c>
      <c r="F8" s="262">
        <v>16.6</v>
      </c>
    </row>
    <row r="9" ht="31" customHeight="1" spans="1:6">
      <c r="A9" s="255" t="s">
        <v>453</v>
      </c>
      <c r="B9" s="263">
        <v>32.1</v>
      </c>
      <c r="C9" s="263">
        <v>29.1</v>
      </c>
      <c r="D9" s="263">
        <v>26.1</v>
      </c>
      <c r="E9" s="263">
        <v>26.1</v>
      </c>
      <c r="F9" s="263">
        <v>26.1</v>
      </c>
    </row>
    <row r="10" ht="55" customHeight="1" spans="1:6">
      <c r="A10" s="264" t="s">
        <v>69</v>
      </c>
      <c r="B10" s="256" t="s">
        <v>1214</v>
      </c>
      <c r="C10" s="257" t="s">
        <v>1208</v>
      </c>
      <c r="D10" s="257" t="s">
        <v>1209</v>
      </c>
      <c r="E10" s="257" t="s">
        <v>1210</v>
      </c>
      <c r="F10" s="257" t="s">
        <v>1211</v>
      </c>
    </row>
    <row r="11" ht="25" customHeight="1" spans="1:6">
      <c r="A11" s="255" t="s">
        <v>1215</v>
      </c>
      <c r="B11" s="259">
        <v>45.7</v>
      </c>
      <c r="C11" s="259">
        <v>45.7</v>
      </c>
      <c r="D11" s="259">
        <v>43.6</v>
      </c>
      <c r="E11" s="259">
        <v>43.6</v>
      </c>
      <c r="F11" s="259">
        <v>43.6</v>
      </c>
    </row>
    <row r="12" ht="25" customHeight="1" spans="1:6">
      <c r="A12" s="255" t="s">
        <v>1216</v>
      </c>
      <c r="B12" s="259">
        <v>45.7</v>
      </c>
      <c r="C12" s="259">
        <v>45.7</v>
      </c>
      <c r="D12" s="259">
        <v>43.6</v>
      </c>
      <c r="E12" s="259">
        <v>43.6</v>
      </c>
      <c r="F12" s="259">
        <v>43.6</v>
      </c>
    </row>
    <row r="13" ht="31.5" spans="1:6">
      <c r="A13" s="265"/>
      <c r="B13" s="266"/>
      <c r="C13" s="266"/>
      <c r="D13" s="266"/>
      <c r="E13" s="266"/>
      <c r="F13" s="266"/>
    </row>
    <row r="14" ht="36.75" spans="1:6">
      <c r="A14" s="251" t="s">
        <v>1217</v>
      </c>
      <c r="B14" s="251"/>
      <c r="C14" s="251"/>
      <c r="D14" s="251"/>
      <c r="E14" s="251"/>
      <c r="F14" s="251"/>
    </row>
    <row r="15" ht="33" customHeight="1" spans="1:6">
      <c r="A15" s="252" t="s">
        <v>1218</v>
      </c>
      <c r="B15" s="253"/>
      <c r="C15" s="253"/>
      <c r="D15" s="253"/>
      <c r="E15" s="253"/>
      <c r="F15" s="254"/>
    </row>
    <row r="16" ht="54" spans="1:6">
      <c r="A16" s="255" t="s">
        <v>69</v>
      </c>
      <c r="B16" s="256" t="s">
        <v>1207</v>
      </c>
      <c r="C16" s="257" t="s">
        <v>1208</v>
      </c>
      <c r="D16" s="257" t="s">
        <v>1209</v>
      </c>
      <c r="E16" s="257" t="s">
        <v>1210</v>
      </c>
      <c r="F16" s="257" t="s">
        <v>1211</v>
      </c>
    </row>
    <row r="17" ht="30" spans="1:6">
      <c r="A17" s="258" t="s">
        <v>70</v>
      </c>
      <c r="B17" s="260">
        <v>39.1</v>
      </c>
      <c r="C17" s="260">
        <v>39.1</v>
      </c>
      <c r="D17" s="260">
        <v>39.1</v>
      </c>
      <c r="E17" s="260">
        <v>39.1</v>
      </c>
      <c r="F17" s="260">
        <v>39.1</v>
      </c>
    </row>
    <row r="18" ht="30" spans="1:6">
      <c r="A18" s="258" t="s">
        <v>946</v>
      </c>
      <c r="B18" s="260">
        <v>40.1</v>
      </c>
      <c r="C18" s="260">
        <v>40.1</v>
      </c>
      <c r="D18" s="260">
        <v>40.1</v>
      </c>
      <c r="E18" s="260">
        <v>40.1</v>
      </c>
      <c r="F18" s="260">
        <v>40.1</v>
      </c>
    </row>
    <row r="19" ht="75" customHeight="1" spans="1:6">
      <c r="A19" s="258" t="s">
        <v>1212</v>
      </c>
      <c r="B19" s="260">
        <v>37.6</v>
      </c>
      <c r="C19" s="260">
        <v>37.6</v>
      </c>
      <c r="D19" s="260">
        <v>37.6</v>
      </c>
      <c r="E19" s="260">
        <v>37.6</v>
      </c>
      <c r="F19" s="260">
        <v>37.6</v>
      </c>
    </row>
    <row r="20" ht="60" spans="1:6">
      <c r="A20" s="261" t="s">
        <v>1213</v>
      </c>
      <c r="B20" s="260">
        <v>46.1</v>
      </c>
      <c r="C20" s="260">
        <v>46.1</v>
      </c>
      <c r="D20" s="260">
        <v>46.1</v>
      </c>
      <c r="E20" s="260">
        <v>46.1</v>
      </c>
      <c r="F20" s="260">
        <v>46.1</v>
      </c>
    </row>
    <row r="21" ht="30" spans="1:6">
      <c r="A21" s="258" t="s">
        <v>73</v>
      </c>
      <c r="B21" s="260">
        <v>19.1</v>
      </c>
      <c r="C21" s="260">
        <v>19.1</v>
      </c>
      <c r="D21" s="260">
        <v>19.1</v>
      </c>
      <c r="E21" s="260">
        <v>19.1</v>
      </c>
      <c r="F21" s="260">
        <v>19.1</v>
      </c>
    </row>
    <row r="23" ht="17.25" spans="1:1">
      <c r="A23" s="267" t="s">
        <v>1219</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51" t="s">
        <v>1220</v>
      </c>
      <c r="B1" s="251"/>
      <c r="C1" s="251"/>
      <c r="D1" s="251"/>
      <c r="E1" s="251"/>
      <c r="F1" s="251"/>
      <c r="G1" s="70" t="s">
        <v>139</v>
      </c>
    </row>
    <row r="2" ht="30" customHeight="1" spans="1:7">
      <c r="A2" s="252" t="s">
        <v>1221</v>
      </c>
      <c r="B2" s="253"/>
      <c r="C2" s="253"/>
      <c r="D2" s="253"/>
      <c r="E2" s="253"/>
      <c r="F2" s="254"/>
      <c r="G2" s="70"/>
    </row>
    <row r="3" ht="54" spans="1:6">
      <c r="A3" s="255" t="s">
        <v>69</v>
      </c>
      <c r="B3" s="256" t="s">
        <v>1222</v>
      </c>
      <c r="C3" s="257" t="s">
        <v>1223</v>
      </c>
      <c r="D3" s="257" t="s">
        <v>1224</v>
      </c>
      <c r="E3" s="257" t="s">
        <v>1225</v>
      </c>
      <c r="F3" s="257" t="s">
        <v>109</v>
      </c>
    </row>
    <row r="4" ht="30" spans="1:6">
      <c r="A4" s="258" t="s">
        <v>1226</v>
      </c>
      <c r="B4" s="259">
        <v>57.1</v>
      </c>
      <c r="C4" s="259">
        <v>57.1</v>
      </c>
      <c r="D4" s="259">
        <v>57.1</v>
      </c>
      <c r="E4" s="259">
        <v>57.1</v>
      </c>
      <c r="F4" s="259">
        <v>57.1</v>
      </c>
    </row>
    <row r="5" ht="30" spans="1:6">
      <c r="A5" s="258" t="s">
        <v>1227</v>
      </c>
      <c r="B5" s="259">
        <v>57.1</v>
      </c>
      <c r="C5" s="259">
        <v>51.4</v>
      </c>
      <c r="D5" s="259">
        <v>51.4</v>
      </c>
      <c r="E5" s="259">
        <v>51.4</v>
      </c>
      <c r="F5" s="259">
        <v>51.4</v>
      </c>
    </row>
    <row r="6" ht="30" spans="1:6">
      <c r="A6" s="255" t="s">
        <v>1228</v>
      </c>
      <c r="B6" s="259">
        <v>57.1</v>
      </c>
      <c r="C6" s="259">
        <v>53.2</v>
      </c>
      <c r="D6" s="259">
        <v>53.2</v>
      </c>
      <c r="E6" s="259">
        <v>53.2</v>
      </c>
      <c r="F6" s="259">
        <v>53.2</v>
      </c>
    </row>
    <row r="7" ht="30" spans="1:6">
      <c r="A7" s="255" t="s">
        <v>1069</v>
      </c>
      <c r="B7" s="259">
        <v>57.1</v>
      </c>
      <c r="C7" s="259">
        <v>57.1</v>
      </c>
      <c r="D7" s="259">
        <v>57.1</v>
      </c>
      <c r="E7" s="259">
        <v>57.1</v>
      </c>
      <c r="F7" s="259">
        <v>57.1</v>
      </c>
    </row>
    <row r="8" ht="30" spans="1:6">
      <c r="A8" s="255" t="s">
        <v>359</v>
      </c>
      <c r="B8" s="259">
        <v>57.1</v>
      </c>
      <c r="C8" s="259">
        <v>57.1</v>
      </c>
      <c r="D8" s="259">
        <v>57.1</v>
      </c>
      <c r="E8" s="259">
        <v>57.1</v>
      </c>
      <c r="F8" s="259">
        <v>57.1</v>
      </c>
    </row>
    <row r="9" ht="90" spans="1:6">
      <c r="A9" s="255" t="s">
        <v>1229</v>
      </c>
      <c r="B9" s="259">
        <v>57.1</v>
      </c>
      <c r="C9" s="259">
        <v>57.1</v>
      </c>
      <c r="D9" s="259">
        <v>57.1</v>
      </c>
      <c r="E9" s="259">
        <v>57.1</v>
      </c>
      <c r="F9" s="259">
        <v>57.1</v>
      </c>
    </row>
    <row r="10" ht="80" customHeight="1" spans="1:6">
      <c r="A10" s="255" t="s">
        <v>1230</v>
      </c>
      <c r="B10" s="259">
        <v>57.1</v>
      </c>
      <c r="C10" s="259">
        <v>57.1</v>
      </c>
      <c r="D10" s="259">
        <v>57.1</v>
      </c>
      <c r="E10" s="259">
        <v>57.1</v>
      </c>
      <c r="F10" s="259">
        <v>57.1</v>
      </c>
    </row>
    <row r="12" ht="166" customHeight="1" spans="1:6">
      <c r="A12" s="255" t="s">
        <v>1231</v>
      </c>
      <c r="B12" s="255"/>
      <c r="C12" s="255"/>
      <c r="D12" s="255"/>
      <c r="E12" s="255"/>
      <c r="F12" s="255"/>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3" t="s">
        <v>56</v>
      </c>
      <c r="B1" s="203"/>
      <c r="C1" s="203"/>
      <c r="D1" s="203"/>
      <c r="E1" s="203"/>
      <c r="F1" s="203"/>
      <c r="G1" s="70" t="s">
        <v>139</v>
      </c>
    </row>
    <row r="2" ht="35" customHeight="1" spans="1:6">
      <c r="A2" s="204" t="s">
        <v>1232</v>
      </c>
      <c r="B2" s="204"/>
      <c r="C2" s="204"/>
      <c r="D2" s="204"/>
      <c r="E2" s="204"/>
      <c r="F2" s="204"/>
    </row>
    <row r="3" ht="22.5" spans="1:6">
      <c r="A3" s="205" t="s">
        <v>938</v>
      </c>
      <c r="B3" s="206" t="s">
        <v>1233</v>
      </c>
      <c r="C3" s="206" t="s">
        <v>1234</v>
      </c>
      <c r="D3" s="206" t="s">
        <v>1235</v>
      </c>
      <c r="E3" s="206" t="s">
        <v>1236</v>
      </c>
      <c r="F3" s="207" t="s">
        <v>1237</v>
      </c>
    </row>
    <row r="4" ht="45" customHeight="1" spans="1:6">
      <c r="A4" s="205" t="s">
        <v>1238</v>
      </c>
      <c r="B4" s="208">
        <v>16</v>
      </c>
      <c r="C4" s="208">
        <v>14</v>
      </c>
      <c r="D4" s="208">
        <v>12</v>
      </c>
      <c r="E4" s="208">
        <v>12</v>
      </c>
      <c r="F4" s="205" t="s">
        <v>1239</v>
      </c>
    </row>
    <row r="5" ht="45" customHeight="1" spans="1:6">
      <c r="A5" s="205" t="s">
        <v>1240</v>
      </c>
      <c r="B5" s="208">
        <v>17</v>
      </c>
      <c r="C5" s="208">
        <v>15</v>
      </c>
      <c r="D5" s="208">
        <v>13</v>
      </c>
      <c r="E5" s="208">
        <v>13</v>
      </c>
      <c r="F5" s="205"/>
    </row>
    <row r="6" ht="45" customHeight="1" spans="1:6">
      <c r="A6" s="205" t="s">
        <v>1241</v>
      </c>
      <c r="B6" s="208">
        <v>18</v>
      </c>
      <c r="C6" s="208">
        <v>16</v>
      </c>
      <c r="D6" s="208">
        <v>14</v>
      </c>
      <c r="E6" s="208">
        <v>14</v>
      </c>
      <c r="F6" s="210"/>
    </row>
    <row r="7" ht="54" customHeight="1" spans="1:6">
      <c r="A7" s="211" t="s">
        <v>1242</v>
      </c>
      <c r="B7" s="212"/>
      <c r="C7" s="212"/>
      <c r="D7" s="212"/>
      <c r="E7" s="213"/>
      <c r="F7" s="214"/>
    </row>
    <row r="8" spans="1:6">
      <c r="A8" s="215" t="s">
        <v>1243</v>
      </c>
      <c r="B8" s="216"/>
      <c r="C8" s="216"/>
      <c r="D8" s="216"/>
      <c r="E8" s="217"/>
      <c r="F8" s="218"/>
    </row>
    <row r="9" spans="1:6">
      <c r="A9" s="219"/>
      <c r="B9" s="220"/>
      <c r="C9" s="220"/>
      <c r="D9" s="220"/>
      <c r="E9" s="221"/>
      <c r="F9" s="222"/>
    </row>
    <row r="10" ht="30" customHeight="1" spans="1:6">
      <c r="A10" s="223"/>
      <c r="B10" s="224"/>
      <c r="C10" s="224"/>
      <c r="D10" s="224"/>
      <c r="E10" s="225"/>
      <c r="F10" s="226"/>
    </row>
    <row r="11" ht="20.25" spans="1:6">
      <c r="A11" s="227" t="s">
        <v>1244</v>
      </c>
      <c r="B11" s="228"/>
      <c r="C11" s="228"/>
      <c r="D11" s="228"/>
      <c r="E11" s="228"/>
      <c r="F11" s="229"/>
    </row>
    <row r="12" spans="1:6">
      <c r="A12" s="230" t="s">
        <v>1245</v>
      </c>
      <c r="B12" s="231"/>
      <c r="C12" s="231"/>
      <c r="D12" s="231"/>
      <c r="E12" s="231"/>
      <c r="F12" s="232"/>
    </row>
    <row r="13" spans="1:6">
      <c r="A13" s="230" t="s">
        <v>1246</v>
      </c>
      <c r="B13" s="231"/>
      <c r="C13" s="231"/>
      <c r="D13" s="231"/>
      <c r="E13" s="231"/>
      <c r="F13" s="232"/>
    </row>
    <row r="14" spans="1:6">
      <c r="A14" s="230" t="s">
        <v>1247</v>
      </c>
      <c r="B14" s="231"/>
      <c r="C14" s="231"/>
      <c r="D14" s="231"/>
      <c r="E14" s="231"/>
      <c r="F14" s="232"/>
    </row>
    <row r="15" spans="1:6">
      <c r="A15" s="230" t="s">
        <v>1248</v>
      </c>
      <c r="B15" s="231"/>
      <c r="C15" s="231"/>
      <c r="D15" s="231"/>
      <c r="E15" s="231"/>
      <c r="F15" s="232"/>
    </row>
    <row r="16" ht="33" customHeight="1" spans="1:6">
      <c r="A16" s="230" t="s">
        <v>1249</v>
      </c>
      <c r="B16" s="231"/>
      <c r="C16" s="231"/>
      <c r="D16" s="231"/>
      <c r="E16" s="231"/>
      <c r="F16" s="232"/>
    </row>
    <row r="17" ht="33" customHeight="1" spans="1:6">
      <c r="A17" s="230" t="s">
        <v>1250</v>
      </c>
      <c r="B17" s="231"/>
      <c r="C17" s="231"/>
      <c r="D17" s="231"/>
      <c r="E17" s="231"/>
      <c r="F17" s="232"/>
    </row>
    <row r="18" spans="1:6">
      <c r="A18" s="230" t="s">
        <v>1251</v>
      </c>
      <c r="B18" s="231"/>
      <c r="C18" s="231"/>
      <c r="D18" s="231"/>
      <c r="E18" s="231"/>
      <c r="F18" s="232"/>
    </row>
    <row r="19" ht="20.25" spans="1:6">
      <c r="A19" s="227" t="s">
        <v>1252</v>
      </c>
      <c r="B19" s="228"/>
      <c r="C19" s="228"/>
      <c r="D19" s="228"/>
      <c r="E19" s="228"/>
      <c r="F19" s="229"/>
    </row>
    <row r="20" spans="1:6">
      <c r="A20" s="233" t="s">
        <v>1253</v>
      </c>
      <c r="B20" s="234"/>
      <c r="C20" s="234"/>
      <c r="D20" s="234"/>
      <c r="E20" s="234"/>
      <c r="F20" s="235"/>
    </row>
    <row r="21" spans="1:6">
      <c r="A21" s="233" t="s">
        <v>1254</v>
      </c>
      <c r="B21" s="234"/>
      <c r="C21" s="234"/>
      <c r="D21" s="234"/>
      <c r="E21" s="234"/>
      <c r="F21" s="235"/>
    </row>
    <row r="22" spans="1:6">
      <c r="A22" s="233" t="s">
        <v>1255</v>
      </c>
      <c r="B22" s="234"/>
      <c r="C22" s="234"/>
      <c r="D22" s="234"/>
      <c r="E22" s="234"/>
      <c r="F22" s="235"/>
    </row>
    <row r="23" spans="1:6">
      <c r="A23" s="233" t="s">
        <v>1256</v>
      </c>
      <c r="B23" s="234"/>
      <c r="C23" s="234"/>
      <c r="D23" s="234"/>
      <c r="E23" s="234"/>
      <c r="F23" s="235"/>
    </row>
    <row r="24" spans="1:6">
      <c r="A24" s="233" t="s">
        <v>1257</v>
      </c>
      <c r="B24" s="234"/>
      <c r="C24" s="234"/>
      <c r="D24" s="234"/>
      <c r="E24" s="234"/>
      <c r="F24" s="235"/>
    </row>
    <row r="25" spans="1:6">
      <c r="A25" s="233" t="s">
        <v>1258</v>
      </c>
      <c r="B25" s="234"/>
      <c r="C25" s="234"/>
      <c r="D25" s="234"/>
      <c r="E25" s="234"/>
      <c r="F25" s="235"/>
    </row>
    <row r="26" spans="1:6">
      <c r="A26" s="233" t="s">
        <v>1259</v>
      </c>
      <c r="B26" s="234"/>
      <c r="C26" s="234"/>
      <c r="D26" s="234"/>
      <c r="E26" s="234"/>
      <c r="F26" s="235"/>
    </row>
    <row r="27" ht="20.25" spans="1:6">
      <c r="A27" s="227" t="s">
        <v>1260</v>
      </c>
      <c r="B27" s="228"/>
      <c r="C27" s="228"/>
      <c r="D27" s="228"/>
      <c r="E27" s="228"/>
      <c r="F27" s="229"/>
    </row>
    <row r="28" spans="1:6">
      <c r="A28" s="236" t="s">
        <v>1261</v>
      </c>
      <c r="B28" s="237"/>
      <c r="C28" s="237"/>
      <c r="D28" s="237"/>
      <c r="E28" s="237"/>
      <c r="F28" s="238"/>
    </row>
    <row r="29" spans="1:6">
      <c r="A29" s="230" t="s">
        <v>1262</v>
      </c>
      <c r="B29" s="231"/>
      <c r="C29" s="231"/>
      <c r="D29" s="231"/>
      <c r="E29" s="231"/>
      <c r="F29" s="232"/>
    </row>
    <row r="30" spans="1:6">
      <c r="A30" s="230" t="s">
        <v>1263</v>
      </c>
      <c r="B30" s="231"/>
      <c r="C30" s="231"/>
      <c r="D30" s="231"/>
      <c r="E30" s="231"/>
      <c r="F30" s="232"/>
    </row>
    <row r="31" spans="1:6">
      <c r="A31" s="230" t="s">
        <v>1264</v>
      </c>
      <c r="B31" s="231"/>
      <c r="C31" s="231"/>
      <c r="D31" s="231"/>
      <c r="E31" s="231"/>
      <c r="F31" s="232"/>
    </row>
    <row r="32" spans="1:6">
      <c r="A32" s="230" t="s">
        <v>1265</v>
      </c>
      <c r="B32" s="231"/>
      <c r="C32" s="231"/>
      <c r="D32" s="231"/>
      <c r="E32" s="231"/>
      <c r="F32" s="232"/>
    </row>
    <row r="33" spans="1:6">
      <c r="A33" s="230" t="s">
        <v>1266</v>
      </c>
      <c r="B33" s="231"/>
      <c r="C33" s="231"/>
      <c r="D33" s="231"/>
      <c r="E33" s="231"/>
      <c r="F33" s="232"/>
    </row>
    <row r="34" ht="20.25" spans="1:6">
      <c r="A34" s="227" t="s">
        <v>1267</v>
      </c>
      <c r="B34" s="228"/>
      <c r="C34" s="228"/>
      <c r="D34" s="228"/>
      <c r="E34" s="228"/>
      <c r="F34" s="229"/>
    </row>
    <row r="35" spans="1:6">
      <c r="A35" s="230" t="s">
        <v>1268</v>
      </c>
      <c r="B35" s="231"/>
      <c r="C35" s="231"/>
      <c r="D35" s="231"/>
      <c r="E35" s="231"/>
      <c r="F35" s="232"/>
    </row>
    <row r="36" spans="1:6">
      <c r="A36" s="230" t="s">
        <v>1269</v>
      </c>
      <c r="B36" s="231"/>
      <c r="C36" s="231"/>
      <c r="D36" s="231"/>
      <c r="E36" s="231"/>
      <c r="F36" s="232"/>
    </row>
    <row r="37" spans="1:6">
      <c r="A37" s="230" t="s">
        <v>1270</v>
      </c>
      <c r="B37" s="231"/>
      <c r="C37" s="231"/>
      <c r="D37" s="231"/>
      <c r="E37" s="231"/>
      <c r="F37" s="232"/>
    </row>
    <row r="38" spans="1:6">
      <c r="A38" s="230" t="s">
        <v>1271</v>
      </c>
      <c r="B38" s="231"/>
      <c r="C38" s="231"/>
      <c r="D38" s="231"/>
      <c r="E38" s="231"/>
      <c r="F38" s="232"/>
    </row>
    <row r="39" spans="1:6">
      <c r="A39" s="230" t="s">
        <v>1272</v>
      </c>
      <c r="B39" s="231"/>
      <c r="C39" s="231"/>
      <c r="D39" s="231"/>
      <c r="E39" s="231"/>
      <c r="F39" s="232"/>
    </row>
    <row r="40" ht="20.25" spans="1:6">
      <c r="A40" s="227" t="s">
        <v>1273</v>
      </c>
      <c r="B40" s="228"/>
      <c r="C40" s="228"/>
      <c r="D40" s="228"/>
      <c r="E40" s="228"/>
      <c r="F40" s="229"/>
    </row>
    <row r="41" ht="45" customHeight="1" spans="1:6">
      <c r="A41" s="239" t="s">
        <v>1274</v>
      </c>
      <c r="B41" s="240"/>
      <c r="C41" s="240"/>
      <c r="D41" s="240"/>
      <c r="E41" s="240"/>
      <c r="F41" s="241"/>
    </row>
    <row r="42" ht="21" spans="1:6">
      <c r="A42" s="242" t="s">
        <v>1275</v>
      </c>
      <c r="B42" s="243"/>
      <c r="C42" s="243"/>
      <c r="D42" s="243"/>
      <c r="E42" s="243"/>
      <c r="F42" s="244"/>
    </row>
    <row r="43" ht="68" customHeight="1" spans="1:6">
      <c r="A43" s="245" t="s">
        <v>1276</v>
      </c>
      <c r="B43" s="246"/>
      <c r="C43" s="246"/>
      <c r="D43" s="246"/>
      <c r="E43" s="246"/>
      <c r="F43" s="247"/>
    </row>
    <row r="44" ht="68" customHeight="1" spans="1:6">
      <c r="A44" s="242" t="s">
        <v>1277</v>
      </c>
      <c r="B44" s="243"/>
      <c r="C44" s="243"/>
      <c r="D44" s="243"/>
      <c r="E44" s="243"/>
      <c r="F44" s="244"/>
    </row>
    <row r="45" ht="20.25" spans="1:6">
      <c r="A45" s="227" t="s">
        <v>1278</v>
      </c>
      <c r="B45" s="228"/>
      <c r="C45" s="228"/>
      <c r="D45" s="228"/>
      <c r="E45" s="228"/>
      <c r="F45" s="229"/>
    </row>
    <row r="46" spans="1:6">
      <c r="A46" s="230" t="s">
        <v>1279</v>
      </c>
      <c r="B46" s="231"/>
      <c r="C46" s="231"/>
      <c r="D46" s="231"/>
      <c r="E46" s="231"/>
      <c r="F46" s="232"/>
    </row>
    <row r="47" spans="1:6">
      <c r="A47" s="230" t="s">
        <v>1280</v>
      </c>
      <c r="B47" s="231"/>
      <c r="C47" s="231"/>
      <c r="D47" s="231"/>
      <c r="E47" s="231"/>
      <c r="F47" s="232"/>
    </row>
    <row r="48" spans="1:6">
      <c r="A48" s="230" t="s">
        <v>1281</v>
      </c>
      <c r="B48" s="231"/>
      <c r="C48" s="231"/>
      <c r="D48" s="231"/>
      <c r="E48" s="231"/>
      <c r="F48" s="232"/>
    </row>
    <row r="49" spans="1:6">
      <c r="A49" s="230" t="s">
        <v>1282</v>
      </c>
      <c r="B49" s="231"/>
      <c r="C49" s="231"/>
      <c r="D49" s="231"/>
      <c r="E49" s="231"/>
      <c r="F49" s="232"/>
    </row>
    <row r="50" spans="1:6">
      <c r="A50" s="230" t="s">
        <v>1283</v>
      </c>
      <c r="B50" s="231"/>
      <c r="C50" s="231"/>
      <c r="D50" s="231"/>
      <c r="E50" s="231"/>
      <c r="F50" s="232"/>
    </row>
    <row r="51" spans="1:6">
      <c r="A51" s="230" t="s">
        <v>1284</v>
      </c>
      <c r="B51" s="231"/>
      <c r="C51" s="231"/>
      <c r="D51" s="231"/>
      <c r="E51" s="231"/>
      <c r="F51" s="232"/>
    </row>
    <row r="52" spans="1:6">
      <c r="A52" s="230" t="s">
        <v>1285</v>
      </c>
      <c r="B52" s="231"/>
      <c r="C52" s="231"/>
      <c r="D52" s="231"/>
      <c r="E52" s="231"/>
      <c r="F52" s="232"/>
    </row>
    <row r="53" spans="1:6">
      <c r="A53" s="230" t="s">
        <v>1286</v>
      </c>
      <c r="B53" s="231"/>
      <c r="C53" s="231"/>
      <c r="D53" s="231"/>
      <c r="E53" s="231"/>
      <c r="F53" s="232"/>
    </row>
    <row r="54" ht="20.25" spans="1:6">
      <c r="A54" s="227" t="s">
        <v>1287</v>
      </c>
      <c r="B54" s="228"/>
      <c r="C54" s="228"/>
      <c r="D54" s="228"/>
      <c r="E54" s="228"/>
      <c r="F54" s="229"/>
    </row>
    <row r="55" ht="33" customHeight="1" spans="1:6">
      <c r="A55" s="230" t="s">
        <v>1288</v>
      </c>
      <c r="B55" s="231"/>
      <c r="C55" s="231"/>
      <c r="D55" s="231"/>
      <c r="E55" s="231"/>
      <c r="F55" s="232"/>
    </row>
    <row r="56" ht="37" customHeight="1" spans="1:6">
      <c r="A56" s="230" t="s">
        <v>1289</v>
      </c>
      <c r="B56" s="231"/>
      <c r="C56" s="231"/>
      <c r="D56" s="231"/>
      <c r="E56" s="231"/>
      <c r="F56" s="232"/>
    </row>
    <row r="57" ht="20.25" spans="1:6">
      <c r="A57" s="227" t="s">
        <v>1290</v>
      </c>
      <c r="B57" s="228"/>
      <c r="C57" s="228"/>
      <c r="D57" s="228"/>
      <c r="E57" s="228"/>
      <c r="F57" s="229"/>
    </row>
    <row r="58" ht="32" customHeight="1" spans="1:6">
      <c r="A58" s="230" t="s">
        <v>1291</v>
      </c>
      <c r="B58" s="231"/>
      <c r="C58" s="231"/>
      <c r="D58" s="231"/>
      <c r="E58" s="231"/>
      <c r="F58" s="232"/>
    </row>
    <row r="59" spans="1:6">
      <c r="A59" s="230" t="s">
        <v>1292</v>
      </c>
      <c r="B59" s="231"/>
      <c r="C59" s="231"/>
      <c r="D59" s="231"/>
      <c r="E59" s="231"/>
      <c r="F59" s="232"/>
    </row>
    <row r="60" spans="1:6">
      <c r="A60" s="230" t="s">
        <v>1293</v>
      </c>
      <c r="B60" s="231"/>
      <c r="C60" s="231"/>
      <c r="D60" s="231"/>
      <c r="E60" s="231"/>
      <c r="F60" s="232"/>
    </row>
    <row r="61" spans="1:6">
      <c r="A61" s="230" t="s">
        <v>1294</v>
      </c>
      <c r="B61" s="231"/>
      <c r="C61" s="231"/>
      <c r="D61" s="231"/>
      <c r="E61" s="231"/>
      <c r="F61" s="232"/>
    </row>
    <row r="62" ht="30" customHeight="1" spans="1:6">
      <c r="A62" s="248" t="s">
        <v>1295</v>
      </c>
      <c r="B62" s="249"/>
      <c r="C62" s="249"/>
      <c r="D62" s="249"/>
      <c r="E62" s="249"/>
      <c r="F62" s="250"/>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3" t="s">
        <v>60</v>
      </c>
      <c r="B1" s="203"/>
      <c r="C1" s="203"/>
      <c r="D1" s="203"/>
      <c r="E1" s="203"/>
      <c r="F1" s="203"/>
      <c r="G1" s="29" t="s">
        <v>139</v>
      </c>
    </row>
    <row r="2" ht="22.5" spans="1:6">
      <c r="A2" s="204" t="s">
        <v>1296</v>
      </c>
      <c r="B2" s="204"/>
      <c r="C2" s="204"/>
      <c r="D2" s="204"/>
      <c r="E2" s="204"/>
      <c r="F2" s="204"/>
    </row>
    <row r="3" ht="22.5" spans="1:6">
      <c r="A3" s="205" t="s">
        <v>938</v>
      </c>
      <c r="B3" s="206" t="s">
        <v>1233</v>
      </c>
      <c r="C3" s="206" t="s">
        <v>1234</v>
      </c>
      <c r="D3" s="206" t="s">
        <v>1235</v>
      </c>
      <c r="E3" s="206" t="s">
        <v>1236</v>
      </c>
      <c r="F3" s="207" t="s">
        <v>1237</v>
      </c>
    </row>
    <row r="4" ht="45" customHeight="1" spans="1:6">
      <c r="A4" s="205" t="s">
        <v>1238</v>
      </c>
      <c r="B4" s="208">
        <v>12</v>
      </c>
      <c r="C4" s="208">
        <v>10</v>
      </c>
      <c r="D4" s="209">
        <v>8</v>
      </c>
      <c r="E4" s="209">
        <v>8</v>
      </c>
      <c r="F4" s="205" t="s">
        <v>1297</v>
      </c>
    </row>
    <row r="5" ht="45" customHeight="1" spans="1:6">
      <c r="A5" s="205" t="s">
        <v>1240</v>
      </c>
      <c r="B5" s="208">
        <v>13</v>
      </c>
      <c r="C5" s="209">
        <v>11</v>
      </c>
      <c r="D5" s="209">
        <v>9</v>
      </c>
      <c r="E5" s="209">
        <v>9</v>
      </c>
      <c r="F5" s="205"/>
    </row>
    <row r="6" ht="45" customHeight="1" spans="1:6">
      <c r="A6" s="205" t="s">
        <v>1241</v>
      </c>
      <c r="B6" s="208">
        <v>14</v>
      </c>
      <c r="C6" s="209">
        <v>12</v>
      </c>
      <c r="D6" s="209">
        <v>10</v>
      </c>
      <c r="E6" s="209">
        <v>10</v>
      </c>
      <c r="F6" s="210"/>
    </row>
    <row r="7" ht="20.25" spans="1:6">
      <c r="A7" s="211" t="s">
        <v>1298</v>
      </c>
      <c r="B7" s="212"/>
      <c r="C7" s="212"/>
      <c r="D7" s="212"/>
      <c r="E7" s="213"/>
      <c r="F7" s="214"/>
    </row>
    <row r="8" spans="1:6">
      <c r="A8" s="215" t="s">
        <v>1299</v>
      </c>
      <c r="B8" s="216"/>
      <c r="C8" s="216"/>
      <c r="D8" s="216"/>
      <c r="E8" s="217"/>
      <c r="F8" s="218"/>
    </row>
    <row r="9" spans="1:6">
      <c r="A9" s="219"/>
      <c r="B9" s="220"/>
      <c r="C9" s="220"/>
      <c r="D9" s="220"/>
      <c r="E9" s="221"/>
      <c r="F9" s="222"/>
    </row>
    <row r="10" ht="21" customHeight="1" spans="1:6">
      <c r="A10" s="223"/>
      <c r="B10" s="224"/>
      <c r="C10" s="224"/>
      <c r="D10" s="224"/>
      <c r="E10" s="225"/>
      <c r="F10" s="226"/>
    </row>
    <row r="11" ht="20.25" spans="1:6">
      <c r="A11" s="227" t="s">
        <v>1244</v>
      </c>
      <c r="B11" s="228"/>
      <c r="C11" s="228"/>
      <c r="D11" s="228"/>
      <c r="E11" s="228"/>
      <c r="F11" s="229"/>
    </row>
    <row r="12" spans="1:6">
      <c r="A12" s="230" t="s">
        <v>1245</v>
      </c>
      <c r="B12" s="231"/>
      <c r="C12" s="231"/>
      <c r="D12" s="231"/>
      <c r="E12" s="231"/>
      <c r="F12" s="232"/>
    </row>
    <row r="13" spans="1:6">
      <c r="A13" s="230" t="s">
        <v>1246</v>
      </c>
      <c r="B13" s="231"/>
      <c r="C13" s="231"/>
      <c r="D13" s="231"/>
      <c r="E13" s="231"/>
      <c r="F13" s="232"/>
    </row>
    <row r="14" spans="1:6">
      <c r="A14" s="230" t="s">
        <v>1247</v>
      </c>
      <c r="B14" s="231"/>
      <c r="C14" s="231"/>
      <c r="D14" s="231"/>
      <c r="E14" s="231"/>
      <c r="F14" s="232"/>
    </row>
    <row r="15" spans="1:6">
      <c r="A15" s="230" t="s">
        <v>1248</v>
      </c>
      <c r="B15" s="231"/>
      <c r="C15" s="231"/>
      <c r="D15" s="231"/>
      <c r="E15" s="231"/>
      <c r="F15" s="232"/>
    </row>
    <row r="16" spans="1:6">
      <c r="A16" s="230" t="s">
        <v>1249</v>
      </c>
      <c r="B16" s="231"/>
      <c r="C16" s="231"/>
      <c r="D16" s="231"/>
      <c r="E16" s="231"/>
      <c r="F16" s="232"/>
    </row>
    <row r="17" spans="1:6">
      <c r="A17" s="230" t="s">
        <v>1250</v>
      </c>
      <c r="B17" s="231"/>
      <c r="C17" s="231"/>
      <c r="D17" s="231"/>
      <c r="E17" s="231"/>
      <c r="F17" s="232"/>
    </row>
    <row r="18" spans="1:6">
      <c r="A18" s="230" t="s">
        <v>1251</v>
      </c>
      <c r="B18" s="231"/>
      <c r="C18" s="231"/>
      <c r="D18" s="231"/>
      <c r="E18" s="231"/>
      <c r="F18" s="232"/>
    </row>
    <row r="19" ht="20.25" spans="1:6">
      <c r="A19" s="227" t="s">
        <v>1252</v>
      </c>
      <c r="B19" s="228"/>
      <c r="C19" s="228"/>
      <c r="D19" s="228"/>
      <c r="E19" s="228"/>
      <c r="F19" s="229"/>
    </row>
    <row r="20" spans="1:6">
      <c r="A20" s="233" t="s">
        <v>1253</v>
      </c>
      <c r="B20" s="234"/>
      <c r="C20" s="234"/>
      <c r="D20" s="234"/>
      <c r="E20" s="234"/>
      <c r="F20" s="235"/>
    </row>
    <row r="21" spans="1:6">
      <c r="A21" s="233" t="s">
        <v>1254</v>
      </c>
      <c r="B21" s="234"/>
      <c r="C21" s="234"/>
      <c r="D21" s="234"/>
      <c r="E21" s="234"/>
      <c r="F21" s="235"/>
    </row>
    <row r="22" spans="1:6">
      <c r="A22" s="233" t="s">
        <v>1255</v>
      </c>
      <c r="B22" s="234"/>
      <c r="C22" s="234"/>
      <c r="D22" s="234"/>
      <c r="E22" s="234"/>
      <c r="F22" s="235"/>
    </row>
    <row r="23" spans="1:6">
      <c r="A23" s="233" t="s">
        <v>1256</v>
      </c>
      <c r="B23" s="234"/>
      <c r="C23" s="234"/>
      <c r="D23" s="234"/>
      <c r="E23" s="234"/>
      <c r="F23" s="235"/>
    </row>
    <row r="24" spans="1:6">
      <c r="A24" s="233" t="s">
        <v>1257</v>
      </c>
      <c r="B24" s="234"/>
      <c r="C24" s="234"/>
      <c r="D24" s="234"/>
      <c r="E24" s="234"/>
      <c r="F24" s="235"/>
    </row>
    <row r="25" spans="1:6">
      <c r="A25" s="233" t="s">
        <v>1258</v>
      </c>
      <c r="B25" s="234"/>
      <c r="C25" s="234"/>
      <c r="D25" s="234"/>
      <c r="E25" s="234"/>
      <c r="F25" s="235"/>
    </row>
    <row r="26" spans="1:6">
      <c r="A26" s="233" t="s">
        <v>1259</v>
      </c>
      <c r="B26" s="234"/>
      <c r="C26" s="234"/>
      <c r="D26" s="234"/>
      <c r="E26" s="234"/>
      <c r="F26" s="235"/>
    </row>
    <row r="27" ht="20.25" spans="1:6">
      <c r="A27" s="227" t="s">
        <v>1260</v>
      </c>
      <c r="B27" s="228"/>
      <c r="C27" s="228"/>
      <c r="D27" s="228"/>
      <c r="E27" s="228"/>
      <c r="F27" s="229"/>
    </row>
    <row r="28" spans="1:6">
      <c r="A28" s="236" t="s">
        <v>1261</v>
      </c>
      <c r="B28" s="237"/>
      <c r="C28" s="237"/>
      <c r="D28" s="237"/>
      <c r="E28" s="237"/>
      <c r="F28" s="238"/>
    </row>
    <row r="29" spans="1:6">
      <c r="A29" s="230" t="s">
        <v>1262</v>
      </c>
      <c r="B29" s="231"/>
      <c r="C29" s="231"/>
      <c r="D29" s="231"/>
      <c r="E29" s="231"/>
      <c r="F29" s="232"/>
    </row>
    <row r="30" spans="1:6">
      <c r="A30" s="230" t="s">
        <v>1263</v>
      </c>
      <c r="B30" s="231"/>
      <c r="C30" s="231"/>
      <c r="D30" s="231"/>
      <c r="E30" s="231"/>
      <c r="F30" s="232"/>
    </row>
    <row r="31" spans="1:6">
      <c r="A31" s="230" t="s">
        <v>1264</v>
      </c>
      <c r="B31" s="231"/>
      <c r="C31" s="231"/>
      <c r="D31" s="231"/>
      <c r="E31" s="231"/>
      <c r="F31" s="232"/>
    </row>
    <row r="32" spans="1:6">
      <c r="A32" s="230" t="s">
        <v>1265</v>
      </c>
      <c r="B32" s="231"/>
      <c r="C32" s="231"/>
      <c r="D32" s="231"/>
      <c r="E32" s="231"/>
      <c r="F32" s="232"/>
    </row>
    <row r="33" spans="1:6">
      <c r="A33" s="230" t="s">
        <v>1266</v>
      </c>
      <c r="B33" s="231"/>
      <c r="C33" s="231"/>
      <c r="D33" s="231"/>
      <c r="E33" s="231"/>
      <c r="F33" s="232"/>
    </row>
    <row r="34" ht="20.25" spans="1:6">
      <c r="A34" s="227" t="s">
        <v>1267</v>
      </c>
      <c r="B34" s="228"/>
      <c r="C34" s="228"/>
      <c r="D34" s="228"/>
      <c r="E34" s="228"/>
      <c r="F34" s="229"/>
    </row>
    <row r="35" spans="1:6">
      <c r="A35" s="230" t="s">
        <v>1268</v>
      </c>
      <c r="B35" s="231"/>
      <c r="C35" s="231"/>
      <c r="D35" s="231"/>
      <c r="E35" s="231"/>
      <c r="F35" s="232"/>
    </row>
    <row r="36" spans="1:6">
      <c r="A36" s="230" t="s">
        <v>1269</v>
      </c>
      <c r="B36" s="231"/>
      <c r="C36" s="231"/>
      <c r="D36" s="231"/>
      <c r="E36" s="231"/>
      <c r="F36" s="232"/>
    </row>
    <row r="37" spans="1:6">
      <c r="A37" s="230" t="s">
        <v>1270</v>
      </c>
      <c r="B37" s="231"/>
      <c r="C37" s="231"/>
      <c r="D37" s="231"/>
      <c r="E37" s="231"/>
      <c r="F37" s="232"/>
    </row>
    <row r="38" spans="1:6">
      <c r="A38" s="230" t="s">
        <v>1271</v>
      </c>
      <c r="B38" s="231"/>
      <c r="C38" s="231"/>
      <c r="D38" s="231"/>
      <c r="E38" s="231"/>
      <c r="F38" s="232"/>
    </row>
    <row r="39" spans="1:6">
      <c r="A39" s="230" t="s">
        <v>1272</v>
      </c>
      <c r="B39" s="231"/>
      <c r="C39" s="231"/>
      <c r="D39" s="231"/>
      <c r="E39" s="231"/>
      <c r="F39" s="232"/>
    </row>
    <row r="40" ht="20.25" spans="1:6">
      <c r="A40" s="227" t="s">
        <v>1273</v>
      </c>
      <c r="B40" s="228"/>
      <c r="C40" s="228"/>
      <c r="D40" s="228"/>
      <c r="E40" s="228"/>
      <c r="F40" s="229"/>
    </row>
    <row r="41" ht="21" spans="1:6">
      <c r="A41" s="239" t="s">
        <v>1274</v>
      </c>
      <c r="B41" s="240"/>
      <c r="C41" s="240"/>
      <c r="D41" s="240"/>
      <c r="E41" s="240"/>
      <c r="F41" s="241"/>
    </row>
    <row r="42" ht="21" spans="1:6">
      <c r="A42" s="242" t="s">
        <v>1275</v>
      </c>
      <c r="B42" s="243"/>
      <c r="C42" s="243"/>
      <c r="D42" s="243"/>
      <c r="E42" s="243"/>
      <c r="F42" s="244"/>
    </row>
    <row r="43" ht="21" spans="1:6">
      <c r="A43" s="245" t="s">
        <v>1276</v>
      </c>
      <c r="B43" s="246"/>
      <c r="C43" s="246"/>
      <c r="D43" s="246"/>
      <c r="E43" s="246"/>
      <c r="F43" s="247"/>
    </row>
    <row r="44" ht="21" spans="1:6">
      <c r="A44" s="242" t="s">
        <v>1277</v>
      </c>
      <c r="B44" s="243"/>
      <c r="C44" s="243"/>
      <c r="D44" s="243"/>
      <c r="E44" s="243"/>
      <c r="F44" s="244"/>
    </row>
    <row r="45" ht="20.25" spans="1:6">
      <c r="A45" s="227" t="s">
        <v>1278</v>
      </c>
      <c r="B45" s="228"/>
      <c r="C45" s="228"/>
      <c r="D45" s="228"/>
      <c r="E45" s="228"/>
      <c r="F45" s="229"/>
    </row>
    <row r="46" spans="1:6">
      <c r="A46" s="230" t="s">
        <v>1279</v>
      </c>
      <c r="B46" s="231"/>
      <c r="C46" s="231"/>
      <c r="D46" s="231"/>
      <c r="E46" s="231"/>
      <c r="F46" s="232"/>
    </row>
    <row r="47" spans="1:6">
      <c r="A47" s="230" t="s">
        <v>1280</v>
      </c>
      <c r="B47" s="231"/>
      <c r="C47" s="231"/>
      <c r="D47" s="231"/>
      <c r="E47" s="231"/>
      <c r="F47" s="232"/>
    </row>
    <row r="48" spans="1:6">
      <c r="A48" s="230" t="s">
        <v>1281</v>
      </c>
      <c r="B48" s="231"/>
      <c r="C48" s="231"/>
      <c r="D48" s="231"/>
      <c r="E48" s="231"/>
      <c r="F48" s="232"/>
    </row>
    <row r="49" spans="1:6">
      <c r="A49" s="230" t="s">
        <v>1282</v>
      </c>
      <c r="B49" s="231"/>
      <c r="C49" s="231"/>
      <c r="D49" s="231"/>
      <c r="E49" s="231"/>
      <c r="F49" s="232"/>
    </row>
    <row r="50" spans="1:6">
      <c r="A50" s="230" t="s">
        <v>1283</v>
      </c>
      <c r="B50" s="231"/>
      <c r="C50" s="231"/>
      <c r="D50" s="231"/>
      <c r="E50" s="231"/>
      <c r="F50" s="232"/>
    </row>
    <row r="51" spans="1:6">
      <c r="A51" s="230" t="s">
        <v>1284</v>
      </c>
      <c r="B51" s="231"/>
      <c r="C51" s="231"/>
      <c r="D51" s="231"/>
      <c r="E51" s="231"/>
      <c r="F51" s="232"/>
    </row>
    <row r="52" spans="1:6">
      <c r="A52" s="230" t="s">
        <v>1285</v>
      </c>
      <c r="B52" s="231"/>
      <c r="C52" s="231"/>
      <c r="D52" s="231"/>
      <c r="E52" s="231"/>
      <c r="F52" s="232"/>
    </row>
    <row r="53" spans="1:6">
      <c r="A53" s="230" t="s">
        <v>1286</v>
      </c>
      <c r="B53" s="231"/>
      <c r="C53" s="231"/>
      <c r="D53" s="231"/>
      <c r="E53" s="231"/>
      <c r="F53" s="232"/>
    </row>
    <row r="54" ht="20.25" spans="1:6">
      <c r="A54" s="227" t="s">
        <v>1287</v>
      </c>
      <c r="B54" s="228"/>
      <c r="C54" s="228"/>
      <c r="D54" s="228"/>
      <c r="E54" s="228"/>
      <c r="F54" s="229"/>
    </row>
    <row r="55" spans="1:6">
      <c r="A55" s="230" t="s">
        <v>1288</v>
      </c>
      <c r="B55" s="231"/>
      <c r="C55" s="231"/>
      <c r="D55" s="231"/>
      <c r="E55" s="231"/>
      <c r="F55" s="232"/>
    </row>
    <row r="56" spans="1:6">
      <c r="A56" s="230" t="s">
        <v>1289</v>
      </c>
      <c r="B56" s="231"/>
      <c r="C56" s="231"/>
      <c r="D56" s="231"/>
      <c r="E56" s="231"/>
      <c r="F56" s="232"/>
    </row>
    <row r="57" ht="20.25" spans="1:6">
      <c r="A57" s="227" t="s">
        <v>1290</v>
      </c>
      <c r="B57" s="228"/>
      <c r="C57" s="228"/>
      <c r="D57" s="228"/>
      <c r="E57" s="228"/>
      <c r="F57" s="229"/>
    </row>
    <row r="58" spans="1:6">
      <c r="A58" s="230" t="s">
        <v>1291</v>
      </c>
      <c r="B58" s="231"/>
      <c r="C58" s="231"/>
      <c r="D58" s="231"/>
      <c r="E58" s="231"/>
      <c r="F58" s="232"/>
    </row>
    <row r="59" spans="1:6">
      <c r="A59" s="230" t="s">
        <v>1292</v>
      </c>
      <c r="B59" s="231"/>
      <c r="C59" s="231"/>
      <c r="D59" s="231"/>
      <c r="E59" s="231"/>
      <c r="F59" s="232"/>
    </row>
    <row r="60" spans="1:6">
      <c r="A60" s="230" t="s">
        <v>1293</v>
      </c>
      <c r="B60" s="231"/>
      <c r="C60" s="231"/>
      <c r="D60" s="231"/>
      <c r="E60" s="231"/>
      <c r="F60" s="232"/>
    </row>
    <row r="61" spans="1:6">
      <c r="A61" s="230" t="s">
        <v>1294</v>
      </c>
      <c r="B61" s="231"/>
      <c r="C61" s="231"/>
      <c r="D61" s="231"/>
      <c r="E61" s="231"/>
      <c r="F61" s="232"/>
    </row>
    <row r="62" spans="1:6">
      <c r="A62" s="248" t="s">
        <v>1295</v>
      </c>
      <c r="B62" s="249"/>
      <c r="C62" s="249"/>
      <c r="D62" s="249"/>
      <c r="E62" s="249"/>
      <c r="F62" s="250"/>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63</v>
      </c>
      <c r="B1" s="189"/>
      <c r="C1" s="189"/>
      <c r="D1" s="189"/>
      <c r="E1" s="189"/>
      <c r="F1" s="70" t="s">
        <v>139</v>
      </c>
    </row>
    <row r="2" ht="30" customHeight="1" spans="1:5">
      <c r="A2" s="190" t="s">
        <v>1300</v>
      </c>
      <c r="B2" s="191"/>
      <c r="C2" s="191"/>
      <c r="D2" s="191"/>
      <c r="E2" s="191"/>
    </row>
    <row r="3" ht="30" customHeight="1" spans="1:5">
      <c r="A3" s="192" t="s">
        <v>1301</v>
      </c>
      <c r="B3" s="192"/>
      <c r="C3" s="192"/>
      <c r="D3" s="192"/>
      <c r="E3" s="192"/>
    </row>
    <row r="4" ht="30" customHeight="1" spans="1:5">
      <c r="A4" s="193" t="s">
        <v>1302</v>
      </c>
      <c r="B4" s="194"/>
      <c r="C4" s="194"/>
      <c r="D4" s="194"/>
      <c r="E4" s="195"/>
    </row>
    <row r="5" ht="30" customHeight="1" spans="1:5">
      <c r="A5" s="196" t="s">
        <v>1303</v>
      </c>
      <c r="B5" s="197" t="s">
        <v>1304</v>
      </c>
      <c r="C5" s="197" t="s">
        <v>1305</v>
      </c>
      <c r="D5" s="198" t="s">
        <v>1306</v>
      </c>
      <c r="E5" s="198" t="s">
        <v>1307</v>
      </c>
    </row>
    <row r="6" ht="72" customHeight="1" spans="1:5">
      <c r="A6" s="199" t="s">
        <v>1308</v>
      </c>
      <c r="B6" s="200">
        <v>80</v>
      </c>
      <c r="C6" s="201">
        <v>12</v>
      </c>
      <c r="D6" s="202" t="s">
        <v>1309</v>
      </c>
      <c r="E6" s="202" t="s">
        <v>1310</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1311</v>
      </c>
      <c r="B1" s="125"/>
      <c r="C1" s="125"/>
      <c r="D1" s="125"/>
      <c r="E1" s="125"/>
      <c r="F1" s="125"/>
      <c r="G1" s="125"/>
      <c r="H1" s="125"/>
      <c r="I1" s="125"/>
      <c r="J1" s="29" t="s">
        <v>139</v>
      </c>
    </row>
    <row r="2" ht="20.25" spans="1:9">
      <c r="A2" s="126" t="s">
        <v>1312</v>
      </c>
      <c r="B2" s="127"/>
      <c r="C2" s="127"/>
      <c r="D2" s="127"/>
      <c r="E2" s="127"/>
      <c r="F2" s="127"/>
      <c r="G2" s="127"/>
      <c r="H2" s="128" t="s">
        <v>1313</v>
      </c>
      <c r="I2" s="158"/>
    </row>
    <row r="3" spans="1:9">
      <c r="A3" s="129" t="s">
        <v>1314</v>
      </c>
      <c r="B3" s="130"/>
      <c r="C3" s="127"/>
      <c r="D3" s="127"/>
      <c r="E3" s="127"/>
      <c r="F3" s="127"/>
      <c r="G3" s="127"/>
      <c r="H3" s="127"/>
      <c r="I3" s="158"/>
    </row>
    <row r="4" spans="1:9">
      <c r="A4" s="131" t="s">
        <v>1315</v>
      </c>
      <c r="B4" s="130"/>
      <c r="C4" s="130"/>
      <c r="D4" s="130"/>
      <c r="E4" s="130"/>
      <c r="F4" s="130"/>
      <c r="G4" s="130"/>
      <c r="H4" s="130"/>
      <c r="I4" s="159"/>
    </row>
    <row r="5" spans="1:9">
      <c r="A5" s="132" t="s">
        <v>1316</v>
      </c>
      <c r="B5" s="133"/>
      <c r="C5" s="133"/>
      <c r="D5" s="133"/>
      <c r="E5" s="133"/>
      <c r="F5" s="133"/>
      <c r="G5" s="133"/>
      <c r="H5" s="133"/>
      <c r="I5" s="160"/>
    </row>
    <row r="6" spans="1:9">
      <c r="A6" s="134" t="s">
        <v>1317</v>
      </c>
      <c r="B6" s="135"/>
      <c r="C6" s="135"/>
      <c r="D6" s="135"/>
      <c r="E6" s="135"/>
      <c r="F6" s="135"/>
      <c r="G6" s="135"/>
      <c r="H6" s="135"/>
      <c r="I6" s="161"/>
    </row>
    <row r="7" spans="1:9">
      <c r="A7" s="136" t="s">
        <v>1318</v>
      </c>
      <c r="B7" s="137"/>
      <c r="C7" s="137"/>
      <c r="D7" s="137"/>
      <c r="E7" s="137"/>
      <c r="F7" s="137"/>
      <c r="G7" s="137"/>
      <c r="H7" s="137"/>
      <c r="I7" s="162"/>
    </row>
    <row r="8" ht="114" customHeight="1" spans="1:9">
      <c r="A8" s="138" t="s">
        <v>1319</v>
      </c>
      <c r="B8" s="139"/>
      <c r="C8" s="139"/>
      <c r="D8" s="139"/>
      <c r="E8" s="139"/>
      <c r="F8" s="139"/>
      <c r="G8" s="139"/>
      <c r="H8" s="139"/>
      <c r="I8" s="163"/>
    </row>
    <row r="9" ht="100" customHeight="1" spans="1:9">
      <c r="A9" s="140" t="s">
        <v>1320</v>
      </c>
      <c r="B9" s="141"/>
      <c r="C9" s="141"/>
      <c r="D9" s="141"/>
      <c r="E9" s="141"/>
      <c r="F9" s="141"/>
      <c r="G9" s="141"/>
      <c r="H9" s="141"/>
      <c r="I9" s="164"/>
    </row>
    <row r="10" spans="1:9">
      <c r="A10" s="142" t="s">
        <v>1321</v>
      </c>
      <c r="B10" s="51"/>
      <c r="C10" s="51"/>
      <c r="D10" s="51"/>
      <c r="E10" s="51"/>
      <c r="F10" s="51"/>
      <c r="G10" s="51"/>
      <c r="H10" s="51"/>
      <c r="I10" s="74"/>
    </row>
    <row r="11" spans="1:9">
      <c r="A11" s="143" t="s">
        <v>1322</v>
      </c>
      <c r="B11" s="51"/>
      <c r="C11" s="51"/>
      <c r="D11" s="51"/>
      <c r="E11" s="51"/>
      <c r="F11" s="51"/>
      <c r="G11" s="51"/>
      <c r="H11" s="51"/>
      <c r="I11" s="74"/>
    </row>
    <row r="12" spans="1:9">
      <c r="A12" s="143" t="s">
        <v>1323</v>
      </c>
      <c r="B12" s="51"/>
      <c r="C12" s="51"/>
      <c r="D12" s="51"/>
      <c r="E12" s="51"/>
      <c r="F12" s="51"/>
      <c r="G12" s="51"/>
      <c r="H12" s="51"/>
      <c r="I12" s="74"/>
    </row>
    <row r="13" spans="1:9">
      <c r="A13" s="143" t="s">
        <v>1324</v>
      </c>
      <c r="B13" s="51"/>
      <c r="C13" s="51"/>
      <c r="D13" s="51"/>
      <c r="E13" s="51"/>
      <c r="F13" s="51"/>
      <c r="G13" s="51"/>
      <c r="H13" s="51"/>
      <c r="I13" s="74"/>
    </row>
    <row r="14" spans="1:9">
      <c r="A14" s="142" t="s">
        <v>1325</v>
      </c>
      <c r="B14" s="51"/>
      <c r="C14" s="51"/>
      <c r="D14" s="51"/>
      <c r="E14" s="51"/>
      <c r="F14" s="51"/>
      <c r="G14" s="51"/>
      <c r="H14" s="51"/>
      <c r="I14" s="74"/>
    </row>
    <row r="15" spans="1:9">
      <c r="A15" s="142" t="s">
        <v>1326</v>
      </c>
      <c r="B15" s="51"/>
      <c r="C15" s="51"/>
      <c r="D15" s="51"/>
      <c r="E15" s="51"/>
      <c r="F15" s="51"/>
      <c r="G15" s="51"/>
      <c r="H15" s="51"/>
      <c r="I15" s="74"/>
    </row>
    <row r="16" spans="1:9">
      <c r="A16" s="142" t="s">
        <v>1327</v>
      </c>
      <c r="B16" s="51"/>
      <c r="C16" s="51"/>
      <c r="D16" s="51"/>
      <c r="E16" s="51"/>
      <c r="F16" s="51"/>
      <c r="G16" s="51"/>
      <c r="H16" s="51"/>
      <c r="I16" s="74"/>
    </row>
    <row r="17" spans="1:9">
      <c r="A17" s="142" t="s">
        <v>1328</v>
      </c>
      <c r="B17" s="51"/>
      <c r="C17" s="51"/>
      <c r="D17" s="51"/>
      <c r="E17" s="51"/>
      <c r="F17" s="51"/>
      <c r="G17" s="51"/>
      <c r="H17" s="51"/>
      <c r="I17" s="74"/>
    </row>
    <row r="18" spans="1:9">
      <c r="A18" s="142" t="s">
        <v>1329</v>
      </c>
      <c r="B18" s="51"/>
      <c r="C18" s="51"/>
      <c r="D18" s="51"/>
      <c r="E18" s="51"/>
      <c r="F18" s="51"/>
      <c r="G18" s="51"/>
      <c r="H18" s="51"/>
      <c r="I18" s="74"/>
    </row>
    <row r="19" spans="1:9">
      <c r="A19" s="142" t="s">
        <v>1330</v>
      </c>
      <c r="B19" s="51"/>
      <c r="C19" s="51"/>
      <c r="D19" s="51"/>
      <c r="E19" s="51"/>
      <c r="F19" s="51"/>
      <c r="G19" s="51"/>
      <c r="H19" s="51"/>
      <c r="I19" s="74"/>
    </row>
    <row r="20" spans="1:9">
      <c r="A20" s="142" t="s">
        <v>1331</v>
      </c>
      <c r="B20" s="51"/>
      <c r="C20" s="51"/>
      <c r="D20" s="51"/>
      <c r="E20" s="51"/>
      <c r="F20" s="51"/>
      <c r="G20" s="51"/>
      <c r="H20" s="51"/>
      <c r="I20" s="74"/>
    </row>
    <row r="21" spans="1:9">
      <c r="A21" s="142" t="s">
        <v>1332</v>
      </c>
      <c r="B21" s="51"/>
      <c r="C21" s="51"/>
      <c r="D21" s="51"/>
      <c r="E21" s="51"/>
      <c r="F21" s="51"/>
      <c r="G21" s="51"/>
      <c r="H21" s="51"/>
      <c r="I21" s="74"/>
    </row>
    <row r="22" spans="1:9">
      <c r="A22" s="142" t="s">
        <v>1333</v>
      </c>
      <c r="B22" s="51"/>
      <c r="C22" s="51"/>
      <c r="D22" s="51"/>
      <c r="E22" s="51"/>
      <c r="F22" s="51"/>
      <c r="G22" s="51"/>
      <c r="H22" s="51"/>
      <c r="I22" s="74"/>
    </row>
    <row r="23" spans="1:9">
      <c r="A23" s="142" t="s">
        <v>1334</v>
      </c>
      <c r="B23" s="51"/>
      <c r="C23" s="51"/>
      <c r="D23" s="51"/>
      <c r="E23" s="51"/>
      <c r="F23" s="51"/>
      <c r="G23" s="51"/>
      <c r="H23" s="51"/>
      <c r="I23" s="74"/>
    </row>
    <row r="24" spans="1:9">
      <c r="A24" s="142" t="s">
        <v>1335</v>
      </c>
      <c r="B24" s="51"/>
      <c r="C24" s="51"/>
      <c r="D24" s="51"/>
      <c r="E24" s="51"/>
      <c r="F24" s="51"/>
      <c r="G24" s="51"/>
      <c r="H24" s="51"/>
      <c r="I24" s="74"/>
    </row>
    <row r="25" spans="1:9">
      <c r="A25" s="50" t="s">
        <v>1336</v>
      </c>
      <c r="B25" s="50"/>
      <c r="C25" s="50"/>
      <c r="D25" s="50"/>
      <c r="E25" s="50"/>
      <c r="F25" s="50"/>
      <c r="G25" s="50"/>
      <c r="H25" s="50"/>
      <c r="I25" s="74"/>
    </row>
    <row r="26" spans="1:9">
      <c r="A26" s="54" t="s">
        <v>1337</v>
      </c>
      <c r="B26" s="144"/>
      <c r="C26" s="144"/>
      <c r="D26" s="144"/>
      <c r="E26" s="144"/>
      <c r="F26" s="144"/>
      <c r="G26" s="144"/>
      <c r="H26" s="144"/>
      <c r="I26" s="76"/>
    </row>
    <row r="27" spans="1:9">
      <c r="A27" s="50" t="s">
        <v>1338</v>
      </c>
      <c r="B27" s="50"/>
      <c r="C27" s="50"/>
      <c r="D27" s="50"/>
      <c r="E27" s="50"/>
      <c r="F27" s="50"/>
      <c r="G27" s="50"/>
      <c r="H27" s="50"/>
      <c r="I27" s="74"/>
    </row>
    <row r="28" spans="1:9">
      <c r="A28" s="50" t="s">
        <v>1339</v>
      </c>
      <c r="B28" s="50"/>
      <c r="C28" s="50"/>
      <c r="D28" s="50"/>
      <c r="E28" s="50"/>
      <c r="F28" s="50"/>
      <c r="G28" s="50"/>
      <c r="H28" s="50"/>
      <c r="I28" s="74"/>
    </row>
    <row r="29" spans="1:9">
      <c r="A29" s="50" t="s">
        <v>1340</v>
      </c>
      <c r="B29" s="50"/>
      <c r="C29" s="50"/>
      <c r="D29" s="50"/>
      <c r="E29" s="50"/>
      <c r="F29" s="50"/>
      <c r="G29" s="50"/>
      <c r="H29" s="50"/>
      <c r="I29" s="74"/>
    </row>
    <row r="30" spans="1:9">
      <c r="A30" s="46" t="s">
        <v>1341</v>
      </c>
      <c r="B30" s="47"/>
      <c r="C30" s="47"/>
      <c r="D30" s="47"/>
      <c r="E30" s="47"/>
      <c r="F30" s="47"/>
      <c r="G30" s="47"/>
      <c r="H30" s="47"/>
      <c r="I30" s="72"/>
    </row>
    <row r="31" spans="1:9">
      <c r="A31" s="46" t="s">
        <v>1342</v>
      </c>
      <c r="B31" s="47"/>
      <c r="C31" s="47"/>
      <c r="D31" s="47"/>
      <c r="E31" s="47"/>
      <c r="F31" s="47"/>
      <c r="G31" s="47"/>
      <c r="H31" s="47"/>
      <c r="I31" s="72"/>
    </row>
    <row r="32" spans="1:9">
      <c r="A32" s="46" t="s">
        <v>1343</v>
      </c>
      <c r="B32" s="47"/>
      <c r="C32" s="47"/>
      <c r="D32" s="47"/>
      <c r="E32" s="47"/>
      <c r="F32" s="47"/>
      <c r="G32" s="47"/>
      <c r="H32" s="47"/>
      <c r="I32" s="72"/>
    </row>
    <row r="33" spans="1:9">
      <c r="A33" s="145" t="s">
        <v>1344</v>
      </c>
      <c r="B33" s="146"/>
      <c r="C33" s="146"/>
      <c r="D33" s="146"/>
      <c r="E33" s="146"/>
      <c r="F33" s="146"/>
      <c r="G33" s="146"/>
      <c r="H33" s="146"/>
      <c r="I33" s="165"/>
    </row>
    <row r="34" spans="1:9">
      <c r="A34" s="145" t="s">
        <v>1345</v>
      </c>
      <c r="B34" s="146"/>
      <c r="C34" s="146"/>
      <c r="D34" s="146"/>
      <c r="E34" s="146"/>
      <c r="F34" s="146"/>
      <c r="G34" s="146"/>
      <c r="H34" s="146"/>
      <c r="I34" s="165"/>
    </row>
    <row r="35" spans="1:9">
      <c r="A35" s="147" t="s">
        <v>1346</v>
      </c>
      <c r="B35" s="148"/>
      <c r="C35" s="148"/>
      <c r="D35" s="148"/>
      <c r="E35" s="148"/>
      <c r="F35" s="148"/>
      <c r="G35" s="148"/>
      <c r="H35" s="148"/>
      <c r="I35" s="166"/>
    </row>
    <row r="36" spans="1:9">
      <c r="A36" s="147" t="s">
        <v>1347</v>
      </c>
      <c r="B36" s="148"/>
      <c r="C36" s="148"/>
      <c r="D36" s="148"/>
      <c r="E36" s="148"/>
      <c r="F36" s="148"/>
      <c r="G36" s="148"/>
      <c r="H36" s="148"/>
      <c r="I36" s="166"/>
    </row>
    <row r="37" spans="1:9">
      <c r="A37" s="46" t="s">
        <v>1348</v>
      </c>
      <c r="B37" s="47"/>
      <c r="C37" s="47"/>
      <c r="D37" s="47"/>
      <c r="E37" s="47"/>
      <c r="F37" s="47"/>
      <c r="G37" s="47"/>
      <c r="H37" s="47"/>
      <c r="I37" s="72"/>
    </row>
    <row r="38" spans="1:9">
      <c r="A38" s="46" t="s">
        <v>1349</v>
      </c>
      <c r="B38" s="47"/>
      <c r="C38" s="47"/>
      <c r="D38" s="47"/>
      <c r="E38" s="47"/>
      <c r="F38" s="47"/>
      <c r="G38" s="47"/>
      <c r="H38" s="47"/>
      <c r="I38" s="72"/>
    </row>
    <row r="39" spans="1:9">
      <c r="A39" s="149" t="s">
        <v>1350</v>
      </c>
      <c r="B39" s="47"/>
      <c r="C39" s="47"/>
      <c r="D39" s="47"/>
      <c r="E39" s="47"/>
      <c r="F39" s="47"/>
      <c r="G39" s="47"/>
      <c r="H39" s="47"/>
      <c r="I39" s="72"/>
    </row>
    <row r="40" spans="1:9">
      <c r="A40" s="46" t="s">
        <v>1351</v>
      </c>
      <c r="B40" s="47"/>
      <c r="C40" s="47"/>
      <c r="D40" s="47"/>
      <c r="E40" s="47"/>
      <c r="F40" s="47"/>
      <c r="G40" s="47"/>
      <c r="H40" s="47"/>
      <c r="I40" s="72"/>
    </row>
    <row r="41" spans="1:9">
      <c r="A41" s="50" t="s">
        <v>1352</v>
      </c>
      <c r="B41" s="50"/>
      <c r="C41" s="50"/>
      <c r="D41" s="50"/>
      <c r="E41" s="50"/>
      <c r="F41" s="50"/>
      <c r="G41" s="50"/>
      <c r="H41" s="50"/>
      <c r="I41" s="74"/>
    </row>
    <row r="42" spans="1:9">
      <c r="A42" s="50" t="s">
        <v>1353</v>
      </c>
      <c r="B42" s="50"/>
      <c r="C42" s="50"/>
      <c r="D42" s="50"/>
      <c r="E42" s="50"/>
      <c r="F42" s="50"/>
      <c r="G42" s="50"/>
      <c r="H42" s="50"/>
      <c r="I42" s="74"/>
    </row>
    <row r="43" spans="1:9">
      <c r="A43" s="150" t="s">
        <v>1354</v>
      </c>
      <c r="B43" s="151"/>
      <c r="C43" s="151"/>
      <c r="D43" s="151"/>
      <c r="E43" s="151"/>
      <c r="F43" s="151"/>
      <c r="G43" s="151"/>
      <c r="H43" s="151"/>
      <c r="I43" s="167"/>
    </row>
    <row r="44" spans="1:9">
      <c r="A44" s="50" t="s">
        <v>1355</v>
      </c>
      <c r="B44" s="64"/>
      <c r="C44" s="64"/>
      <c r="D44" s="64"/>
      <c r="E44" s="64"/>
      <c r="F44" s="64"/>
      <c r="G44" s="64"/>
      <c r="H44" s="64"/>
      <c r="I44" s="74"/>
    </row>
    <row r="45" spans="1:9">
      <c r="A45" s="50" t="s">
        <v>1356</v>
      </c>
      <c r="B45" s="50"/>
      <c r="C45" s="50"/>
      <c r="D45" s="50"/>
      <c r="E45" s="50"/>
      <c r="F45" s="50"/>
      <c r="G45" s="50"/>
      <c r="H45" s="50"/>
      <c r="I45" s="74"/>
    </row>
    <row r="46" spans="1:9">
      <c r="A46" s="50" t="s">
        <v>1357</v>
      </c>
      <c r="B46" s="50"/>
      <c r="C46" s="50"/>
      <c r="D46" s="50"/>
      <c r="E46" s="50"/>
      <c r="F46" s="50"/>
      <c r="G46" s="50"/>
      <c r="H46" s="50"/>
      <c r="I46" s="74"/>
    </row>
    <row r="47" spans="1:9">
      <c r="A47" s="50" t="s">
        <v>1358</v>
      </c>
      <c r="B47" s="50"/>
      <c r="C47" s="50"/>
      <c r="D47" s="50"/>
      <c r="E47" s="50"/>
      <c r="F47" s="50"/>
      <c r="G47" s="50"/>
      <c r="H47" s="50"/>
      <c r="I47" s="74"/>
    </row>
    <row r="48" spans="1:9">
      <c r="A48" s="50" t="s">
        <v>1359</v>
      </c>
      <c r="B48" s="50"/>
      <c r="C48" s="50"/>
      <c r="D48" s="50"/>
      <c r="E48" s="50"/>
      <c r="F48" s="50"/>
      <c r="G48" s="50"/>
      <c r="H48" s="50"/>
      <c r="I48" s="74"/>
    </row>
    <row r="49" spans="1:9">
      <c r="A49" s="50" t="s">
        <v>1360</v>
      </c>
      <c r="B49" s="50"/>
      <c r="C49" s="50"/>
      <c r="D49" s="50"/>
      <c r="E49" s="50"/>
      <c r="F49" s="50"/>
      <c r="G49" s="50"/>
      <c r="H49" s="50"/>
      <c r="I49" s="74"/>
    </row>
    <row r="50" spans="1:9">
      <c r="A50" s="50" t="s">
        <v>1361</v>
      </c>
      <c r="B50" s="50"/>
      <c r="C50" s="50"/>
      <c r="D50" s="50"/>
      <c r="E50" s="50"/>
      <c r="F50" s="50"/>
      <c r="G50" s="50"/>
      <c r="H50" s="50"/>
      <c r="I50" s="74"/>
    </row>
    <row r="51" spans="1:9">
      <c r="A51" s="50" t="s">
        <v>1362</v>
      </c>
      <c r="B51" s="50"/>
      <c r="C51" s="50"/>
      <c r="D51" s="50"/>
      <c r="E51" s="50"/>
      <c r="F51" s="50"/>
      <c r="G51" s="50"/>
      <c r="H51" s="50"/>
      <c r="I51" s="74"/>
    </row>
    <row r="52" spans="1:9">
      <c r="A52" s="152" t="s">
        <v>1363</v>
      </c>
      <c r="B52" s="51"/>
      <c r="C52" s="51"/>
      <c r="D52" s="51"/>
      <c r="E52" s="51"/>
      <c r="F52" s="51"/>
      <c r="G52" s="51"/>
      <c r="H52" s="51"/>
      <c r="I52" s="74"/>
    </row>
    <row r="53" spans="1:9">
      <c r="A53" s="152" t="s">
        <v>1364</v>
      </c>
      <c r="B53" s="51"/>
      <c r="C53" s="51"/>
      <c r="D53" s="51"/>
      <c r="E53" s="51"/>
      <c r="F53" s="51"/>
      <c r="G53" s="51"/>
      <c r="H53" s="51"/>
      <c r="I53" s="74"/>
    </row>
    <row r="54" spans="1:9">
      <c r="A54" s="152" t="s">
        <v>1365</v>
      </c>
      <c r="B54" s="51"/>
      <c r="D54" s="51"/>
      <c r="E54" s="51"/>
      <c r="F54" s="51"/>
      <c r="G54" s="51"/>
      <c r="H54" s="51"/>
      <c r="I54" s="74"/>
    </row>
    <row r="55" spans="1:9">
      <c r="A55" s="152" t="s">
        <v>1366</v>
      </c>
      <c r="B55" s="51"/>
      <c r="C55" s="51"/>
      <c r="D55" s="51"/>
      <c r="E55" s="51"/>
      <c r="F55" s="51"/>
      <c r="G55" s="51"/>
      <c r="H55" s="51"/>
      <c r="I55" s="74"/>
    </row>
    <row r="56" spans="1:9">
      <c r="A56" s="152" t="s">
        <v>1367</v>
      </c>
      <c r="B56" s="51"/>
      <c r="C56" s="51"/>
      <c r="D56" s="51"/>
      <c r="E56" s="51"/>
      <c r="F56" s="51"/>
      <c r="G56" s="51"/>
      <c r="H56" s="51"/>
      <c r="I56" s="74"/>
    </row>
    <row r="57" spans="1:9">
      <c r="A57" s="153" t="s">
        <v>1368</v>
      </c>
      <c r="B57" s="154"/>
      <c r="C57" s="154"/>
      <c r="D57" s="154"/>
      <c r="E57" s="154"/>
      <c r="F57" s="154"/>
      <c r="G57" s="154"/>
      <c r="H57" s="154"/>
      <c r="I57" s="74"/>
    </row>
    <row r="58" spans="1:9">
      <c r="A58" s="155" t="s">
        <v>1369</v>
      </c>
      <c r="B58" s="156"/>
      <c r="C58" s="156"/>
      <c r="D58" s="156"/>
      <c r="E58" s="156"/>
      <c r="F58" s="156"/>
      <c r="G58" s="156"/>
      <c r="H58" s="156"/>
      <c r="I58" s="72"/>
    </row>
    <row r="59" spans="1:9">
      <c r="A59" s="155" t="s">
        <v>1370</v>
      </c>
      <c r="B59" s="156"/>
      <c r="C59" s="156"/>
      <c r="D59" s="156"/>
      <c r="E59" s="156"/>
      <c r="F59" s="156"/>
      <c r="G59" s="156"/>
      <c r="H59" s="156"/>
      <c r="I59" s="72"/>
    </row>
    <row r="60" spans="1:9">
      <c r="A60" s="155" t="s">
        <v>1371</v>
      </c>
      <c r="B60" s="156"/>
      <c r="C60" s="156"/>
      <c r="D60" s="156"/>
      <c r="E60" s="156"/>
      <c r="F60" s="156"/>
      <c r="G60" s="156"/>
      <c r="H60" s="156"/>
      <c r="I60" s="72"/>
    </row>
    <row r="61" spans="1:9">
      <c r="A61" s="157" t="s">
        <v>1372</v>
      </c>
      <c r="B61" s="47"/>
      <c r="C61" s="47"/>
      <c r="D61" s="47"/>
      <c r="E61" s="47"/>
      <c r="F61" s="47"/>
      <c r="G61" s="47"/>
      <c r="H61" s="47"/>
      <c r="I61" s="72"/>
    </row>
    <row r="62" spans="1:9">
      <c r="A62" s="157" t="s">
        <v>1373</v>
      </c>
      <c r="B62" s="47"/>
      <c r="C62" s="47"/>
      <c r="D62" s="47"/>
      <c r="E62" s="47"/>
      <c r="F62" s="47"/>
      <c r="G62" s="47"/>
      <c r="H62" s="47"/>
      <c r="I62" s="72"/>
    </row>
    <row r="63" spans="1:9">
      <c r="A63" s="157" t="s">
        <v>1374</v>
      </c>
      <c r="B63" s="47"/>
      <c r="C63" s="47"/>
      <c r="D63" s="47"/>
      <c r="E63" s="47"/>
      <c r="F63" s="47"/>
      <c r="G63" s="47"/>
      <c r="H63" s="47"/>
      <c r="I63" s="72"/>
    </row>
    <row r="64" spans="1:9">
      <c r="A64" s="50" t="s">
        <v>1375</v>
      </c>
      <c r="B64" s="50"/>
      <c r="C64" s="50"/>
      <c r="D64" s="50"/>
      <c r="E64" s="50"/>
      <c r="F64" s="50"/>
      <c r="G64" s="50"/>
      <c r="H64" s="50"/>
      <c r="I64" s="74"/>
    </row>
    <row r="65" spans="1:9">
      <c r="A65" s="129" t="s">
        <v>1376</v>
      </c>
      <c r="B65" s="127"/>
      <c r="C65" s="127"/>
      <c r="D65" s="127"/>
      <c r="E65" s="127"/>
      <c r="F65" s="127"/>
      <c r="G65" s="127"/>
      <c r="H65" s="127"/>
      <c r="I65" s="158"/>
    </row>
    <row r="66" spans="1:9">
      <c r="A66" s="129" t="s">
        <v>1377</v>
      </c>
      <c r="B66" s="127"/>
      <c r="C66" s="127"/>
      <c r="D66" s="127"/>
      <c r="E66" s="127"/>
      <c r="F66" s="127"/>
      <c r="G66" s="127"/>
      <c r="H66" s="127"/>
      <c r="I66" s="158"/>
    </row>
    <row r="67" spans="1:9">
      <c r="A67" s="129" t="s">
        <v>1378</v>
      </c>
      <c r="B67" s="127"/>
      <c r="C67" s="127"/>
      <c r="D67" s="127"/>
      <c r="E67" s="127"/>
      <c r="F67" s="127"/>
      <c r="G67" s="127"/>
      <c r="H67" s="127"/>
      <c r="I67" s="158"/>
    </row>
    <row r="68" ht="14.25" spans="1:9">
      <c r="A68" s="168" t="s">
        <v>1379</v>
      </c>
      <c r="B68" s="169"/>
      <c r="C68" s="170"/>
      <c r="D68" s="170"/>
      <c r="E68" s="170"/>
      <c r="F68" s="170"/>
      <c r="G68" s="170"/>
      <c r="H68" s="170"/>
      <c r="I68" s="184"/>
    </row>
    <row r="69" ht="14.25" spans="1:9">
      <c r="A69" s="168" t="s">
        <v>1380</v>
      </c>
      <c r="B69" s="169"/>
      <c r="C69" s="170"/>
      <c r="D69" s="170"/>
      <c r="E69" s="170"/>
      <c r="F69" s="170"/>
      <c r="H69" s="170"/>
      <c r="I69" s="184"/>
    </row>
    <row r="70" ht="14.25" spans="1:9">
      <c r="A70" s="171" t="s">
        <v>1381</v>
      </c>
      <c r="B70" s="172"/>
      <c r="C70" s="173"/>
      <c r="D70" s="173"/>
      <c r="E70" s="173"/>
      <c r="F70" s="173"/>
      <c r="G70" s="173"/>
      <c r="H70" s="173"/>
      <c r="I70" s="185"/>
    </row>
    <row r="71" spans="1:9">
      <c r="A71" s="129" t="s">
        <v>1382</v>
      </c>
      <c r="B71" s="127"/>
      <c r="C71" s="127"/>
      <c r="D71" s="127"/>
      <c r="E71" s="127"/>
      <c r="F71" s="127"/>
      <c r="G71" s="127"/>
      <c r="H71" s="127"/>
      <c r="I71" s="158"/>
    </row>
    <row r="72" spans="1:9">
      <c r="A72" s="174" t="s">
        <v>1383</v>
      </c>
      <c r="B72" s="127"/>
      <c r="C72" s="127"/>
      <c r="D72" s="127"/>
      <c r="E72" s="127"/>
      <c r="F72" s="127"/>
      <c r="G72" s="127"/>
      <c r="H72" s="127"/>
      <c r="I72" s="158"/>
    </row>
    <row r="73" spans="1:9">
      <c r="A73" s="174" t="s">
        <v>1384</v>
      </c>
      <c r="B73" s="127"/>
      <c r="C73" s="127"/>
      <c r="D73" s="127"/>
      <c r="E73" s="127"/>
      <c r="F73" s="127"/>
      <c r="G73" s="127"/>
      <c r="H73" s="127"/>
      <c r="I73" s="158"/>
    </row>
    <row r="74" spans="1:9">
      <c r="A74" s="174" t="s">
        <v>1385</v>
      </c>
      <c r="B74" s="127"/>
      <c r="C74" s="127"/>
      <c r="D74" s="127"/>
      <c r="E74" s="127"/>
      <c r="F74" s="127"/>
      <c r="G74" s="127"/>
      <c r="H74" s="127"/>
      <c r="I74" s="158"/>
    </row>
    <row r="75" spans="1:9">
      <c r="A75" s="174" t="s">
        <v>1386</v>
      </c>
      <c r="B75" s="127"/>
      <c r="C75" s="127"/>
      <c r="D75" s="127"/>
      <c r="E75" s="127"/>
      <c r="F75" s="127"/>
      <c r="G75" s="127"/>
      <c r="H75" s="127"/>
      <c r="I75" s="158"/>
    </row>
    <row r="76" spans="1:9">
      <c r="A76" s="174" t="s">
        <v>1387</v>
      </c>
      <c r="B76" s="127"/>
      <c r="C76" s="127"/>
      <c r="D76" s="127"/>
      <c r="E76" s="127"/>
      <c r="F76" s="127"/>
      <c r="G76" s="127"/>
      <c r="H76" s="127"/>
      <c r="I76" s="158"/>
    </row>
    <row r="77" spans="1:9">
      <c r="A77" s="174" t="s">
        <v>1388</v>
      </c>
      <c r="B77" s="127"/>
      <c r="C77" s="127"/>
      <c r="D77" s="127"/>
      <c r="E77" s="127"/>
      <c r="F77" s="127"/>
      <c r="G77" s="127"/>
      <c r="H77" s="127"/>
      <c r="I77" s="158"/>
    </row>
    <row r="78" spans="1:9">
      <c r="A78" s="174" t="s">
        <v>1389</v>
      </c>
      <c r="B78" s="127"/>
      <c r="C78" s="127"/>
      <c r="D78" s="127"/>
      <c r="E78" s="127"/>
      <c r="F78" s="127"/>
      <c r="G78" s="127"/>
      <c r="H78" s="127"/>
      <c r="I78" s="158"/>
    </row>
    <row r="79" spans="1:9">
      <c r="A79" s="174" t="s">
        <v>1390</v>
      </c>
      <c r="B79" s="127"/>
      <c r="C79" s="127"/>
      <c r="D79" s="127"/>
      <c r="E79" s="127"/>
      <c r="F79" s="127"/>
      <c r="G79" s="127"/>
      <c r="H79" s="127"/>
      <c r="I79" s="158"/>
    </row>
    <row r="80" spans="1:9">
      <c r="A80" s="46" t="s">
        <v>1391</v>
      </c>
      <c r="B80" s="44"/>
      <c r="C80" s="44"/>
      <c r="D80" s="44"/>
      <c r="E80" s="44"/>
      <c r="F80" s="44"/>
      <c r="G80" s="44"/>
      <c r="H80" s="44"/>
      <c r="I80" s="72"/>
    </row>
    <row r="81" spans="1:9">
      <c r="A81" s="46" t="s">
        <v>1392</v>
      </c>
      <c r="B81" s="175"/>
      <c r="C81" s="175"/>
      <c r="D81" s="175"/>
      <c r="E81" s="175"/>
      <c r="F81" s="175"/>
      <c r="G81" s="175"/>
      <c r="H81" s="175"/>
      <c r="I81" s="72"/>
    </row>
    <row r="82" ht="25" customHeight="1" spans="1:9">
      <c r="A82" s="46" t="s">
        <v>1393</v>
      </c>
      <c r="B82" s="175"/>
      <c r="C82" s="175"/>
      <c r="D82" s="175"/>
      <c r="E82" s="175"/>
      <c r="F82" s="175"/>
      <c r="G82" s="175"/>
      <c r="H82" s="175"/>
      <c r="I82" s="72"/>
    </row>
    <row r="83" spans="1:9">
      <c r="A83" s="174" t="s">
        <v>1394</v>
      </c>
      <c r="B83" s="127"/>
      <c r="C83" s="127"/>
      <c r="D83" s="127"/>
      <c r="E83" s="127"/>
      <c r="F83" s="127"/>
      <c r="G83" s="127"/>
      <c r="H83" s="127"/>
      <c r="I83" s="158"/>
    </row>
    <row r="84" spans="1:9">
      <c r="A84" s="174" t="s">
        <v>1395</v>
      </c>
      <c r="B84" s="127"/>
      <c r="C84" s="127"/>
      <c r="D84" s="127"/>
      <c r="E84" s="127"/>
      <c r="F84" s="127"/>
      <c r="G84" s="127"/>
      <c r="H84" s="127"/>
      <c r="I84" s="158"/>
    </row>
    <row r="85" spans="1:9">
      <c r="A85" s="176" t="s">
        <v>1396</v>
      </c>
      <c r="B85" s="127"/>
      <c r="C85" s="127"/>
      <c r="D85" s="127"/>
      <c r="E85" s="127"/>
      <c r="F85" s="127"/>
      <c r="G85" s="127"/>
      <c r="H85" s="127"/>
      <c r="I85" s="158"/>
    </row>
    <row r="86" ht="45" customHeight="1" spans="1:9">
      <c r="A86" s="177" t="s">
        <v>1397</v>
      </c>
      <c r="B86" s="178"/>
      <c r="C86" s="178"/>
      <c r="D86" s="178"/>
      <c r="E86" s="178"/>
      <c r="F86" s="178"/>
      <c r="G86" s="178"/>
      <c r="H86" s="178"/>
      <c r="I86" s="186"/>
    </row>
    <row r="87" spans="1:9">
      <c r="A87" s="176" t="s">
        <v>1398</v>
      </c>
      <c r="B87" s="127"/>
      <c r="C87" s="127"/>
      <c r="D87" s="127"/>
      <c r="E87" s="127"/>
      <c r="F87" s="127"/>
      <c r="G87" s="127"/>
      <c r="H87" s="127"/>
      <c r="I87" s="158"/>
    </row>
    <row r="88" spans="1:9">
      <c r="A88" s="179" t="s">
        <v>1399</v>
      </c>
      <c r="B88" s="127"/>
      <c r="C88" s="127"/>
      <c r="D88" s="127"/>
      <c r="E88" s="127"/>
      <c r="F88" s="127"/>
      <c r="G88" s="127"/>
      <c r="H88" s="127"/>
      <c r="I88" s="158"/>
    </row>
    <row r="89" ht="27" customHeight="1" spans="1:9">
      <c r="A89" s="180" t="s">
        <v>1400</v>
      </c>
      <c r="B89" s="181"/>
      <c r="C89" s="181"/>
      <c r="D89" s="181"/>
      <c r="E89" s="181"/>
      <c r="F89" s="181"/>
      <c r="G89" s="181"/>
      <c r="H89" s="181"/>
      <c r="I89" s="187"/>
    </row>
    <row r="90" spans="1:9">
      <c r="A90" s="182" t="s">
        <v>1401</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24" t="s">
        <v>66</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29" t="s">
        <v>67</v>
      </c>
      <c r="AI1" s="29"/>
    </row>
    <row r="2" s="523" customFormat="1" ht="53" customHeight="1" spans="1:34">
      <c r="A2" s="525" t="s">
        <v>68</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29" t="s">
        <v>69</v>
      </c>
    </row>
    <row r="3" customFormat="1" ht="17.25" spans="1:33">
      <c r="A3" s="526"/>
      <c r="B3" s="526"/>
      <c r="C3" s="380">
        <v>30</v>
      </c>
      <c r="D3" s="380">
        <v>1</v>
      </c>
      <c r="E3" s="380">
        <v>2</v>
      </c>
      <c r="F3" s="380">
        <v>3</v>
      </c>
      <c r="G3" s="380">
        <v>4</v>
      </c>
      <c r="H3" s="380">
        <v>5</v>
      </c>
      <c r="I3" s="380">
        <v>6</v>
      </c>
      <c r="J3" s="380">
        <v>7</v>
      </c>
      <c r="K3" s="380">
        <v>8</v>
      </c>
      <c r="L3" s="380">
        <v>9</v>
      </c>
      <c r="M3" s="380">
        <v>10</v>
      </c>
      <c r="N3" s="380">
        <v>11</v>
      </c>
      <c r="O3" s="380">
        <v>12</v>
      </c>
      <c r="P3" s="380">
        <v>13</v>
      </c>
      <c r="Q3" s="380">
        <v>14</v>
      </c>
      <c r="R3" s="380">
        <v>15</v>
      </c>
      <c r="S3" s="380">
        <v>16</v>
      </c>
      <c r="T3" s="380">
        <v>17</v>
      </c>
      <c r="U3" s="380">
        <v>18</v>
      </c>
      <c r="V3" s="380">
        <v>19</v>
      </c>
      <c r="W3" s="380">
        <v>20</v>
      </c>
      <c r="X3" s="380">
        <v>21</v>
      </c>
      <c r="Y3" s="380">
        <v>22</v>
      </c>
      <c r="Z3" s="380">
        <v>23</v>
      </c>
      <c r="AA3" s="380">
        <v>24</v>
      </c>
      <c r="AB3" s="380">
        <v>25</v>
      </c>
      <c r="AC3" s="380">
        <v>26</v>
      </c>
      <c r="AD3" s="380">
        <v>27</v>
      </c>
      <c r="AE3" s="380">
        <v>28</v>
      </c>
      <c r="AF3" s="380">
        <v>29</v>
      </c>
      <c r="AG3" s="380">
        <v>31</v>
      </c>
    </row>
    <row r="4" customFormat="1" ht="33" customHeight="1" spans="1:33">
      <c r="A4" s="526"/>
      <c r="B4" s="526"/>
      <c r="C4" s="527" t="s">
        <v>70</v>
      </c>
      <c r="D4" s="527" t="s">
        <v>71</v>
      </c>
      <c r="E4" s="527" t="s">
        <v>72</v>
      </c>
      <c r="F4" s="527" t="s">
        <v>73</v>
      </c>
      <c r="G4" s="527" t="s">
        <v>74</v>
      </c>
      <c r="H4" s="527" t="s">
        <v>75</v>
      </c>
      <c r="I4" s="527" t="s">
        <v>72</v>
      </c>
      <c r="J4" s="527" t="s">
        <v>76</v>
      </c>
      <c r="K4" s="527" t="s">
        <v>77</v>
      </c>
      <c r="L4" s="527" t="s">
        <v>78</v>
      </c>
      <c r="M4" s="527" t="s">
        <v>79</v>
      </c>
      <c r="N4" s="527" t="s">
        <v>80</v>
      </c>
      <c r="O4" s="527" t="s">
        <v>81</v>
      </c>
      <c r="P4" s="527" t="s">
        <v>82</v>
      </c>
      <c r="Q4" s="527" t="s">
        <v>83</v>
      </c>
      <c r="R4" s="527" t="s">
        <v>84</v>
      </c>
      <c r="S4" s="527" t="s">
        <v>85</v>
      </c>
      <c r="T4" s="527" t="s">
        <v>86</v>
      </c>
      <c r="U4" s="527" t="s">
        <v>87</v>
      </c>
      <c r="V4" s="527" t="s">
        <v>88</v>
      </c>
      <c r="W4" s="527" t="s">
        <v>89</v>
      </c>
      <c r="X4" s="527" t="s">
        <v>90</v>
      </c>
      <c r="Y4" s="527" t="s">
        <v>91</v>
      </c>
      <c r="Z4" s="527" t="s">
        <v>92</v>
      </c>
      <c r="AA4" s="527" t="s">
        <v>93</v>
      </c>
      <c r="AB4" s="527" t="s">
        <v>94</v>
      </c>
      <c r="AC4" s="527" t="s">
        <v>95</v>
      </c>
      <c r="AD4" s="527" t="s">
        <v>96</v>
      </c>
      <c r="AE4" s="527" t="s">
        <v>97</v>
      </c>
      <c r="AF4" s="527" t="s">
        <v>98</v>
      </c>
      <c r="AG4" s="527" t="s">
        <v>99</v>
      </c>
    </row>
    <row r="5" customFormat="1" ht="18" spans="1:33">
      <c r="A5" s="528" t="s">
        <v>100</v>
      </c>
      <c r="B5" s="528">
        <v>0.5</v>
      </c>
      <c r="C5" s="529">
        <v>153.4</v>
      </c>
      <c r="D5" s="530">
        <v>126.6</v>
      </c>
      <c r="E5" s="530">
        <v>90.9</v>
      </c>
      <c r="F5" s="530">
        <v>108.2</v>
      </c>
      <c r="G5" s="529">
        <v>128.4</v>
      </c>
      <c r="H5" s="530">
        <v>108.2</v>
      </c>
      <c r="I5" s="530">
        <v>204.2</v>
      </c>
      <c r="J5" s="530">
        <v>204.2</v>
      </c>
      <c r="K5" s="530">
        <v>184.7</v>
      </c>
      <c r="L5" s="530">
        <v>168.5</v>
      </c>
      <c r="M5" s="530">
        <v>132.8</v>
      </c>
      <c r="N5" s="530">
        <v>123.5</v>
      </c>
      <c r="O5" s="530">
        <v>123.5</v>
      </c>
      <c r="P5" s="530">
        <v>123.5</v>
      </c>
      <c r="Q5" s="530">
        <v>123.5</v>
      </c>
      <c r="R5" s="530">
        <v>187.4</v>
      </c>
      <c r="S5" s="530">
        <v>213.3</v>
      </c>
      <c r="T5" s="530">
        <v>187.4</v>
      </c>
      <c r="U5" s="530">
        <v>187.4</v>
      </c>
      <c r="V5" s="530">
        <v>187.4</v>
      </c>
      <c r="W5" s="530">
        <v>196.5</v>
      </c>
      <c r="X5" s="530">
        <v>196.5</v>
      </c>
      <c r="Y5" s="530">
        <v>196.5</v>
      </c>
      <c r="Z5" s="530">
        <v>269.9</v>
      </c>
      <c r="AA5" s="530">
        <v>269.9</v>
      </c>
      <c r="AB5" s="530">
        <v>194.9</v>
      </c>
      <c r="AC5" s="530">
        <v>194.9</v>
      </c>
      <c r="AD5" s="530">
        <v>194.9</v>
      </c>
      <c r="AE5" s="530">
        <v>194.9</v>
      </c>
      <c r="AF5" s="530">
        <v>194.9</v>
      </c>
      <c r="AG5" s="529">
        <v>211.4</v>
      </c>
    </row>
    <row r="6" ht="18" spans="1:33">
      <c r="A6" s="528"/>
      <c r="B6" s="528">
        <v>1</v>
      </c>
      <c r="C6" s="531">
        <v>168.6</v>
      </c>
      <c r="D6" s="531">
        <v>162</v>
      </c>
      <c r="E6" s="531">
        <v>115.3</v>
      </c>
      <c r="F6" s="531">
        <v>149.5</v>
      </c>
      <c r="G6" s="531">
        <v>153.5</v>
      </c>
      <c r="H6" s="531">
        <v>149.5</v>
      </c>
      <c r="I6" s="531">
        <v>249.2</v>
      </c>
      <c r="J6" s="531">
        <v>249.2</v>
      </c>
      <c r="K6" s="531">
        <v>205.5</v>
      </c>
      <c r="L6" s="531">
        <v>187</v>
      </c>
      <c r="M6" s="531">
        <v>172.4</v>
      </c>
      <c r="N6" s="531">
        <v>137.5</v>
      </c>
      <c r="O6" s="531">
        <v>137.5</v>
      </c>
      <c r="P6" s="531">
        <v>137.5</v>
      </c>
      <c r="Q6" s="531">
        <v>137.5</v>
      </c>
      <c r="R6" s="531">
        <v>204.1</v>
      </c>
      <c r="S6" s="531">
        <v>246.7</v>
      </c>
      <c r="T6" s="531">
        <v>205.5</v>
      </c>
      <c r="U6" s="531">
        <v>208.6</v>
      </c>
      <c r="V6" s="531">
        <v>205.5</v>
      </c>
      <c r="W6" s="531">
        <v>228.4</v>
      </c>
      <c r="X6" s="531">
        <v>228.4</v>
      </c>
      <c r="Y6" s="531">
        <v>228.4</v>
      </c>
      <c r="Z6" s="531">
        <v>345.9</v>
      </c>
      <c r="AA6" s="531">
        <v>345.9</v>
      </c>
      <c r="AB6" s="531">
        <v>228.5</v>
      </c>
      <c r="AC6" s="531">
        <v>240.9</v>
      </c>
      <c r="AD6" s="531">
        <v>240.9</v>
      </c>
      <c r="AE6" s="531">
        <v>240.9</v>
      </c>
      <c r="AF6" s="531">
        <v>228.5</v>
      </c>
      <c r="AG6" s="531">
        <v>258.6</v>
      </c>
    </row>
    <row r="7" ht="18" spans="1:33">
      <c r="A7" s="528"/>
      <c r="B7" s="528">
        <v>1.5</v>
      </c>
      <c r="C7" s="531">
        <v>176.5</v>
      </c>
      <c r="D7" s="531">
        <v>205.6</v>
      </c>
      <c r="E7" s="531">
        <v>146.4</v>
      </c>
      <c r="F7" s="531">
        <v>198.3</v>
      </c>
      <c r="G7" s="531">
        <v>211.1</v>
      </c>
      <c r="H7" s="531">
        <v>198.3</v>
      </c>
      <c r="I7" s="531">
        <v>306.3</v>
      </c>
      <c r="J7" s="531">
        <v>306.3</v>
      </c>
      <c r="K7" s="531">
        <v>246</v>
      </c>
      <c r="L7" s="531">
        <v>217.6</v>
      </c>
      <c r="M7" s="531">
        <v>222.7</v>
      </c>
      <c r="N7" s="531">
        <v>170</v>
      </c>
      <c r="O7" s="531">
        <v>170</v>
      </c>
      <c r="P7" s="531">
        <v>170</v>
      </c>
      <c r="Q7" s="531">
        <v>170</v>
      </c>
      <c r="R7" s="531">
        <v>244.9</v>
      </c>
      <c r="S7" s="531">
        <v>294.8</v>
      </c>
      <c r="T7" s="531">
        <v>246</v>
      </c>
      <c r="U7" s="531">
        <v>250.6</v>
      </c>
      <c r="V7" s="531">
        <v>246</v>
      </c>
      <c r="W7" s="531">
        <v>274</v>
      </c>
      <c r="X7" s="531">
        <v>274</v>
      </c>
      <c r="Y7" s="531">
        <v>274</v>
      </c>
      <c r="Z7" s="531">
        <v>439.4</v>
      </c>
      <c r="AA7" s="531">
        <v>439.4</v>
      </c>
      <c r="AB7" s="531">
        <v>275.8</v>
      </c>
      <c r="AC7" s="531">
        <v>300.7</v>
      </c>
      <c r="AD7" s="531">
        <v>300.7</v>
      </c>
      <c r="AE7" s="531">
        <v>300.7</v>
      </c>
      <c r="AF7" s="531">
        <v>275.8</v>
      </c>
      <c r="AG7" s="531">
        <v>320.3</v>
      </c>
    </row>
    <row r="8" ht="18" spans="1:33">
      <c r="A8" s="528"/>
      <c r="B8" s="528">
        <v>2</v>
      </c>
      <c r="C8" s="531">
        <v>199</v>
      </c>
      <c r="D8" s="531">
        <v>241.5</v>
      </c>
      <c r="E8" s="531">
        <v>169.9</v>
      </c>
      <c r="F8" s="531">
        <v>239.5</v>
      </c>
      <c r="G8" s="531">
        <v>250.6</v>
      </c>
      <c r="H8" s="531">
        <v>239.5</v>
      </c>
      <c r="I8" s="531">
        <v>355.6</v>
      </c>
      <c r="J8" s="531">
        <v>355.6</v>
      </c>
      <c r="K8" s="531">
        <v>278.7</v>
      </c>
      <c r="L8" s="531">
        <v>240.6</v>
      </c>
      <c r="M8" s="531">
        <v>265.4</v>
      </c>
      <c r="N8" s="531">
        <v>188.6</v>
      </c>
      <c r="O8" s="531">
        <v>188.6</v>
      </c>
      <c r="P8" s="531">
        <v>188.6</v>
      </c>
      <c r="Q8" s="531">
        <v>188.6</v>
      </c>
      <c r="R8" s="531">
        <v>277.9</v>
      </c>
      <c r="S8" s="531">
        <v>335.2</v>
      </c>
      <c r="T8" s="531">
        <v>278.7</v>
      </c>
      <c r="U8" s="531">
        <v>284.8</v>
      </c>
      <c r="V8" s="531">
        <v>278.7</v>
      </c>
      <c r="W8" s="531">
        <v>312</v>
      </c>
      <c r="X8" s="531">
        <v>312</v>
      </c>
      <c r="Y8" s="531">
        <v>312</v>
      </c>
      <c r="Z8" s="531">
        <v>525.2</v>
      </c>
      <c r="AA8" s="531">
        <v>525.2</v>
      </c>
      <c r="AB8" s="531">
        <v>315.3</v>
      </c>
      <c r="AC8" s="531">
        <v>352.7</v>
      </c>
      <c r="AD8" s="531">
        <v>352.7</v>
      </c>
      <c r="AE8" s="531">
        <v>352.7</v>
      </c>
      <c r="AF8" s="531">
        <v>315.3</v>
      </c>
      <c r="AG8" s="531">
        <v>374.4</v>
      </c>
    </row>
    <row r="9" ht="18" spans="1:33">
      <c r="A9" s="528"/>
      <c r="B9" s="528">
        <v>2.5</v>
      </c>
      <c r="C9" s="531">
        <v>227</v>
      </c>
      <c r="D9" s="531">
        <v>285.1</v>
      </c>
      <c r="E9" s="531">
        <v>201.1</v>
      </c>
      <c r="F9" s="531">
        <v>288.3</v>
      </c>
      <c r="G9" s="531">
        <v>308.1</v>
      </c>
      <c r="H9" s="531">
        <v>288.3</v>
      </c>
      <c r="I9" s="531">
        <v>412.7</v>
      </c>
      <c r="J9" s="531">
        <v>412.7</v>
      </c>
      <c r="K9" s="531">
        <v>319.2</v>
      </c>
      <c r="L9" s="531">
        <v>271.2</v>
      </c>
      <c r="M9" s="531">
        <v>315.7</v>
      </c>
      <c r="N9" s="531">
        <v>202.5</v>
      </c>
      <c r="O9" s="531">
        <v>202.5</v>
      </c>
      <c r="P9" s="531">
        <v>202.5</v>
      </c>
      <c r="Q9" s="531">
        <v>202.5</v>
      </c>
      <c r="R9" s="531">
        <v>318.7</v>
      </c>
      <c r="S9" s="531">
        <v>383.3</v>
      </c>
      <c r="T9" s="531">
        <v>319.2</v>
      </c>
      <c r="U9" s="531">
        <v>326.8</v>
      </c>
      <c r="V9" s="531">
        <v>319.2</v>
      </c>
      <c r="W9" s="531">
        <v>357.6</v>
      </c>
      <c r="X9" s="531">
        <v>357.6</v>
      </c>
      <c r="Y9" s="531">
        <v>357.6</v>
      </c>
      <c r="Z9" s="531">
        <v>618.6</v>
      </c>
      <c r="AA9" s="531">
        <v>618.6</v>
      </c>
      <c r="AB9" s="531">
        <v>362.6</v>
      </c>
      <c r="AC9" s="531">
        <v>412.4</v>
      </c>
      <c r="AD9" s="531">
        <v>412.4</v>
      </c>
      <c r="AE9" s="531">
        <v>412.4</v>
      </c>
      <c r="AF9" s="531">
        <v>362.6</v>
      </c>
      <c r="AG9" s="531">
        <v>436.2</v>
      </c>
    </row>
    <row r="10" ht="18" spans="1:33">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row>
    <row r="11" ht="18" spans="1:33">
      <c r="A11" s="532" t="s">
        <v>101</v>
      </c>
      <c r="B11" s="532">
        <v>0.5</v>
      </c>
      <c r="C11" s="529">
        <v>130.2</v>
      </c>
      <c r="D11" s="529">
        <v>128.1</v>
      </c>
      <c r="E11" s="529">
        <v>102.6</v>
      </c>
      <c r="F11" s="529">
        <v>141.1</v>
      </c>
      <c r="G11" s="529">
        <v>137.1</v>
      </c>
      <c r="H11" s="529">
        <v>130.1</v>
      </c>
      <c r="I11" s="529">
        <v>237.1</v>
      </c>
      <c r="J11" s="529">
        <v>237.1</v>
      </c>
      <c r="K11" s="529">
        <v>181.6</v>
      </c>
      <c r="L11" s="529">
        <v>171.1</v>
      </c>
      <c r="M11" s="529">
        <v>183.1</v>
      </c>
      <c r="N11" s="529">
        <v>127.1</v>
      </c>
      <c r="O11" s="529">
        <v>127.1</v>
      </c>
      <c r="P11" s="529">
        <v>127.1</v>
      </c>
      <c r="Q11" s="529">
        <v>127.1</v>
      </c>
      <c r="R11" s="529">
        <v>184.1</v>
      </c>
      <c r="S11" s="529">
        <v>215.1</v>
      </c>
      <c r="T11" s="529">
        <v>184.1</v>
      </c>
      <c r="U11" s="529">
        <v>184.1</v>
      </c>
      <c r="V11" s="529">
        <v>184.1</v>
      </c>
      <c r="W11" s="529">
        <v>198.6</v>
      </c>
      <c r="X11" s="529">
        <v>198.6</v>
      </c>
      <c r="Y11" s="529">
        <v>198.6</v>
      </c>
      <c r="Z11" s="529">
        <v>331.6</v>
      </c>
      <c r="AA11" s="529">
        <v>331.6</v>
      </c>
      <c r="AB11" s="529">
        <v>196.6</v>
      </c>
      <c r="AC11" s="529">
        <v>196.6</v>
      </c>
      <c r="AD11" s="529">
        <v>196.6</v>
      </c>
      <c r="AE11" s="529">
        <v>196.6</v>
      </c>
      <c r="AF11" s="529">
        <v>196.6</v>
      </c>
      <c r="AG11" s="529">
        <v>244.1</v>
      </c>
    </row>
    <row r="12" ht="18" spans="1:33">
      <c r="A12" s="528"/>
      <c r="B12" s="528">
        <v>1</v>
      </c>
      <c r="C12" s="529">
        <v>144.1</v>
      </c>
      <c r="D12" s="529">
        <v>165.6</v>
      </c>
      <c r="E12" s="529">
        <v>126.1</v>
      </c>
      <c r="F12" s="529">
        <v>177.6</v>
      </c>
      <c r="G12" s="529">
        <v>185.1</v>
      </c>
      <c r="H12" s="529">
        <v>171.1</v>
      </c>
      <c r="I12" s="529">
        <v>291.1</v>
      </c>
      <c r="J12" s="529">
        <v>291.1</v>
      </c>
      <c r="K12" s="529">
        <v>216.1</v>
      </c>
      <c r="L12" s="529">
        <v>197.1</v>
      </c>
      <c r="M12" s="529">
        <v>219.6</v>
      </c>
      <c r="N12" s="529">
        <v>147.2</v>
      </c>
      <c r="O12" s="529">
        <v>147.2</v>
      </c>
      <c r="P12" s="529">
        <v>147.2</v>
      </c>
      <c r="Q12" s="529">
        <v>147.2</v>
      </c>
      <c r="R12" s="529">
        <v>221.1</v>
      </c>
      <c r="S12" s="529">
        <v>259.6</v>
      </c>
      <c r="T12" s="529">
        <v>221.1</v>
      </c>
      <c r="U12" s="529">
        <v>221.1</v>
      </c>
      <c r="V12" s="529">
        <v>221.1</v>
      </c>
      <c r="W12" s="529">
        <v>241.1</v>
      </c>
      <c r="X12" s="529">
        <v>241.1</v>
      </c>
      <c r="Y12" s="529">
        <v>241.1</v>
      </c>
      <c r="Z12" s="529">
        <v>420.6</v>
      </c>
      <c r="AA12" s="529">
        <v>420.6</v>
      </c>
      <c r="AB12" s="529">
        <v>240.1</v>
      </c>
      <c r="AC12" s="529">
        <v>253.1</v>
      </c>
      <c r="AD12" s="529">
        <v>253.1</v>
      </c>
      <c r="AE12" s="529">
        <v>253.1</v>
      </c>
      <c r="AF12" s="529">
        <v>240.1</v>
      </c>
      <c r="AG12" s="529">
        <v>305.1</v>
      </c>
    </row>
    <row r="13" ht="19" customHeight="1" spans="1:33">
      <c r="A13" s="528"/>
      <c r="B13" s="528">
        <v>1.5</v>
      </c>
      <c r="C13" s="529">
        <v>154.3</v>
      </c>
      <c r="D13" s="529">
        <v>209.6</v>
      </c>
      <c r="E13" s="529">
        <v>155.6</v>
      </c>
      <c r="F13" s="529">
        <v>220.6</v>
      </c>
      <c r="G13" s="533">
        <v>217.1</v>
      </c>
      <c r="H13" s="529">
        <v>218.2</v>
      </c>
      <c r="I13" s="529">
        <v>351.6</v>
      </c>
      <c r="J13" s="529">
        <v>351.6</v>
      </c>
      <c r="K13" s="529">
        <v>256.7</v>
      </c>
      <c r="L13" s="529">
        <v>229.1</v>
      </c>
      <c r="M13" s="529">
        <v>261.6</v>
      </c>
      <c r="N13" s="529">
        <v>182.2</v>
      </c>
      <c r="O13" s="529">
        <v>182.2</v>
      </c>
      <c r="P13" s="529">
        <v>182.2</v>
      </c>
      <c r="Q13" s="529">
        <v>182.2</v>
      </c>
      <c r="R13" s="529">
        <v>264.1</v>
      </c>
      <c r="S13" s="529">
        <v>310.7</v>
      </c>
      <c r="T13" s="529">
        <v>264.1</v>
      </c>
      <c r="U13" s="529">
        <v>264.1</v>
      </c>
      <c r="V13" s="529">
        <v>264.1</v>
      </c>
      <c r="W13" s="529">
        <v>289.6</v>
      </c>
      <c r="X13" s="529">
        <v>289.6</v>
      </c>
      <c r="Y13" s="529">
        <v>289.6</v>
      </c>
      <c r="Z13" s="529">
        <v>515.1</v>
      </c>
      <c r="AA13" s="529">
        <v>515.1</v>
      </c>
      <c r="AB13" s="529">
        <v>290.2</v>
      </c>
      <c r="AC13" s="529">
        <v>316.2</v>
      </c>
      <c r="AD13" s="529">
        <v>316.2</v>
      </c>
      <c r="AE13" s="529">
        <v>316.2</v>
      </c>
      <c r="AF13" s="529">
        <v>290.2</v>
      </c>
      <c r="AG13" s="529">
        <v>372.7</v>
      </c>
    </row>
    <row r="14" ht="18" spans="1:33">
      <c r="A14" s="528"/>
      <c r="B14" s="528">
        <v>2</v>
      </c>
      <c r="C14" s="529">
        <v>168.1</v>
      </c>
      <c r="D14" s="529">
        <v>247.1</v>
      </c>
      <c r="E14" s="529">
        <v>179.1</v>
      </c>
      <c r="F14" s="529">
        <v>257.2</v>
      </c>
      <c r="G14" s="533">
        <v>234.1</v>
      </c>
      <c r="H14" s="529">
        <v>259.1</v>
      </c>
      <c r="I14" s="529">
        <v>406.2</v>
      </c>
      <c r="J14" s="529">
        <v>406.2</v>
      </c>
      <c r="K14" s="529">
        <v>291.1</v>
      </c>
      <c r="L14" s="529">
        <v>255.7</v>
      </c>
      <c r="M14" s="529">
        <v>297.6</v>
      </c>
      <c r="N14" s="529">
        <v>204.1</v>
      </c>
      <c r="O14" s="529">
        <v>204.1</v>
      </c>
      <c r="P14" s="529">
        <v>204.1</v>
      </c>
      <c r="Q14" s="529">
        <v>204.1</v>
      </c>
      <c r="R14" s="529">
        <v>301.1</v>
      </c>
      <c r="S14" s="529">
        <v>355.2</v>
      </c>
      <c r="T14" s="529">
        <v>301.1</v>
      </c>
      <c r="U14" s="529">
        <v>301.1</v>
      </c>
      <c r="V14" s="529">
        <v>301.1</v>
      </c>
      <c r="W14" s="529">
        <v>332.1</v>
      </c>
      <c r="X14" s="529">
        <v>332.1</v>
      </c>
      <c r="Y14" s="529">
        <v>332.1</v>
      </c>
      <c r="Z14" s="529">
        <v>604.1</v>
      </c>
      <c r="AA14" s="529">
        <v>604.1</v>
      </c>
      <c r="AB14" s="529">
        <v>333.6</v>
      </c>
      <c r="AC14" s="529">
        <v>373.2</v>
      </c>
      <c r="AD14" s="529">
        <v>373.2</v>
      </c>
      <c r="AE14" s="529">
        <v>373.2</v>
      </c>
      <c r="AF14" s="529">
        <v>333.6</v>
      </c>
      <c r="AG14" s="529">
        <v>434.2</v>
      </c>
    </row>
    <row r="15" ht="18" spans="1:33">
      <c r="A15" s="528"/>
      <c r="B15" s="528">
        <v>2.5</v>
      </c>
      <c r="C15" s="529">
        <v>194.8</v>
      </c>
      <c r="D15" s="529">
        <v>291.2</v>
      </c>
      <c r="E15" s="529">
        <v>208.7</v>
      </c>
      <c r="F15" s="529">
        <v>300.1</v>
      </c>
      <c r="G15" s="533">
        <v>263.2</v>
      </c>
      <c r="H15" s="529">
        <v>306.2</v>
      </c>
      <c r="I15" s="529">
        <v>466.2</v>
      </c>
      <c r="J15" s="529">
        <v>466.2</v>
      </c>
      <c r="K15" s="529">
        <v>331.7</v>
      </c>
      <c r="L15" s="529">
        <v>287.7</v>
      </c>
      <c r="M15" s="529">
        <v>339.7</v>
      </c>
      <c r="N15" s="529">
        <v>218.6</v>
      </c>
      <c r="O15" s="529">
        <v>218.6</v>
      </c>
      <c r="P15" s="529">
        <v>218.6</v>
      </c>
      <c r="Q15" s="529">
        <v>218.6</v>
      </c>
      <c r="R15" s="529">
        <v>344.1</v>
      </c>
      <c r="S15" s="529">
        <v>406.2</v>
      </c>
      <c r="T15" s="529">
        <v>344.1</v>
      </c>
      <c r="U15" s="529">
        <v>344.1</v>
      </c>
      <c r="V15" s="529">
        <v>344.1</v>
      </c>
      <c r="W15" s="529">
        <v>380.7</v>
      </c>
      <c r="X15" s="529">
        <v>380.7</v>
      </c>
      <c r="Y15" s="529">
        <v>380.7</v>
      </c>
      <c r="Z15" s="529">
        <v>698.6</v>
      </c>
      <c r="AA15" s="529">
        <v>698.6</v>
      </c>
      <c r="AB15" s="529">
        <v>383.7</v>
      </c>
      <c r="AC15" s="529">
        <v>435.7</v>
      </c>
      <c r="AD15" s="529">
        <v>435.7</v>
      </c>
      <c r="AE15" s="529">
        <v>435.7</v>
      </c>
      <c r="AF15" s="529">
        <v>383.7</v>
      </c>
      <c r="AG15" s="529">
        <v>501.2</v>
      </c>
    </row>
    <row r="16" ht="18" spans="1:33">
      <c r="A16" s="528"/>
      <c r="B16" s="528">
        <v>3</v>
      </c>
      <c r="C16" s="529">
        <v>208.1</v>
      </c>
      <c r="D16" s="529">
        <v>328.7</v>
      </c>
      <c r="E16" s="529">
        <v>232.2</v>
      </c>
      <c r="F16" s="529">
        <v>336.6</v>
      </c>
      <c r="G16" s="533">
        <v>290.1</v>
      </c>
      <c r="H16" s="529">
        <v>347.6</v>
      </c>
      <c r="I16" s="529">
        <v>520.7</v>
      </c>
      <c r="J16" s="529">
        <v>520.7</v>
      </c>
      <c r="K16" s="529">
        <v>365.6</v>
      </c>
      <c r="L16" s="529">
        <v>313.7</v>
      </c>
      <c r="M16" s="529">
        <v>375.7</v>
      </c>
      <c r="N16" s="529">
        <v>241.2</v>
      </c>
      <c r="O16" s="529">
        <v>241.2</v>
      </c>
      <c r="P16" s="529">
        <v>241.2</v>
      </c>
      <c r="Q16" s="529">
        <v>241.2</v>
      </c>
      <c r="R16" s="529">
        <v>380.6</v>
      </c>
      <c r="S16" s="529">
        <v>450.7</v>
      </c>
      <c r="T16" s="529">
        <v>380.6</v>
      </c>
      <c r="U16" s="529">
        <v>380.6</v>
      </c>
      <c r="V16" s="529">
        <v>380.6</v>
      </c>
      <c r="W16" s="529">
        <v>423.2</v>
      </c>
      <c r="X16" s="529">
        <v>423.2</v>
      </c>
      <c r="Y16" s="529">
        <v>423.2</v>
      </c>
      <c r="Z16" s="529">
        <v>786.1</v>
      </c>
      <c r="AA16" s="529">
        <v>786.1</v>
      </c>
      <c r="AB16" s="529">
        <v>427.2</v>
      </c>
      <c r="AC16" s="529">
        <v>492.7</v>
      </c>
      <c r="AD16" s="529">
        <v>492.7</v>
      </c>
      <c r="AE16" s="529">
        <v>492.7</v>
      </c>
      <c r="AF16" s="529">
        <v>427.2</v>
      </c>
      <c r="AG16" s="529">
        <v>562.6</v>
      </c>
    </row>
    <row r="17" ht="18" spans="1:33">
      <c r="A17" s="528"/>
      <c r="B17" s="528">
        <v>3.5</v>
      </c>
      <c r="C17" s="529">
        <v>225.4</v>
      </c>
      <c r="D17" s="529">
        <v>372.7</v>
      </c>
      <c r="E17" s="529">
        <v>261.7</v>
      </c>
      <c r="F17" s="529">
        <v>379.7</v>
      </c>
      <c r="G17" s="533">
        <v>317</v>
      </c>
      <c r="H17" s="529">
        <v>394.7</v>
      </c>
      <c r="I17" s="529">
        <v>576.7</v>
      </c>
      <c r="J17" s="529">
        <v>576.7</v>
      </c>
      <c r="K17" s="529">
        <v>406.2</v>
      </c>
      <c r="L17" s="529">
        <v>345.7</v>
      </c>
      <c r="M17" s="529">
        <v>417.7</v>
      </c>
      <c r="N17" s="529">
        <v>272.2</v>
      </c>
      <c r="O17" s="529">
        <v>272.2</v>
      </c>
      <c r="P17" s="529">
        <v>272.2</v>
      </c>
      <c r="Q17" s="529">
        <v>272.2</v>
      </c>
      <c r="R17" s="529">
        <v>423.7</v>
      </c>
      <c r="S17" s="529">
        <v>501.2</v>
      </c>
      <c r="T17" s="529">
        <v>423.7</v>
      </c>
      <c r="U17" s="529">
        <v>423.7</v>
      </c>
      <c r="V17" s="529">
        <v>423.7</v>
      </c>
      <c r="W17" s="529">
        <v>471.7</v>
      </c>
      <c r="X17" s="529">
        <v>471.7</v>
      </c>
      <c r="Y17" s="529">
        <v>471.7</v>
      </c>
      <c r="Z17" s="529">
        <v>879.7</v>
      </c>
      <c r="AA17" s="529">
        <v>879.7</v>
      </c>
      <c r="AB17" s="529">
        <v>477.2</v>
      </c>
      <c r="AC17" s="529">
        <v>554.7</v>
      </c>
      <c r="AD17" s="529">
        <v>554.7</v>
      </c>
      <c r="AE17" s="529">
        <v>554.7</v>
      </c>
      <c r="AF17" s="529">
        <v>477.2</v>
      </c>
      <c r="AG17" s="529">
        <v>625.7</v>
      </c>
    </row>
    <row r="18" ht="18" spans="1:33">
      <c r="A18" s="528"/>
      <c r="B18" s="528">
        <v>4</v>
      </c>
      <c r="C18" s="529">
        <v>240.7</v>
      </c>
      <c r="D18" s="529">
        <v>410.7</v>
      </c>
      <c r="E18" s="529">
        <v>285.2</v>
      </c>
      <c r="F18" s="529">
        <v>416.2</v>
      </c>
      <c r="G18" s="533">
        <v>343.9</v>
      </c>
      <c r="H18" s="529">
        <v>435.7</v>
      </c>
      <c r="I18" s="529">
        <v>626.2</v>
      </c>
      <c r="J18" s="529">
        <v>626.2</v>
      </c>
      <c r="K18" s="529">
        <v>440.7</v>
      </c>
      <c r="L18" s="529">
        <v>372.2</v>
      </c>
      <c r="M18" s="529">
        <v>454.2</v>
      </c>
      <c r="N18" s="529">
        <v>296.7</v>
      </c>
      <c r="O18" s="529">
        <v>296.7</v>
      </c>
      <c r="P18" s="529">
        <v>296.7</v>
      </c>
      <c r="Q18" s="529">
        <v>296.7</v>
      </c>
      <c r="R18" s="529">
        <v>460.7</v>
      </c>
      <c r="S18" s="529">
        <v>546.2</v>
      </c>
      <c r="T18" s="529">
        <v>460.7</v>
      </c>
      <c r="U18" s="529">
        <v>460.7</v>
      </c>
      <c r="V18" s="529">
        <v>460.7</v>
      </c>
      <c r="W18" s="529">
        <v>514.2</v>
      </c>
      <c r="X18" s="529">
        <v>514.2</v>
      </c>
      <c r="Y18" s="529">
        <v>514.2</v>
      </c>
      <c r="Z18" s="529">
        <v>967.7</v>
      </c>
      <c r="AA18" s="529">
        <v>967.7</v>
      </c>
      <c r="AB18" s="529">
        <v>520.7</v>
      </c>
      <c r="AC18" s="529">
        <v>610.2</v>
      </c>
      <c r="AD18" s="529">
        <v>610.2</v>
      </c>
      <c r="AE18" s="529">
        <v>610.2</v>
      </c>
      <c r="AF18" s="529">
        <v>520.7</v>
      </c>
      <c r="AG18" s="529">
        <v>682.2</v>
      </c>
    </row>
    <row r="19" ht="18" spans="1:33">
      <c r="A19" s="528"/>
      <c r="B19" s="528">
        <v>4.5</v>
      </c>
      <c r="C19" s="529">
        <v>264</v>
      </c>
      <c r="D19" s="529">
        <v>454.2</v>
      </c>
      <c r="E19" s="529">
        <v>314.7</v>
      </c>
      <c r="F19" s="529">
        <v>459.2</v>
      </c>
      <c r="G19" s="533">
        <v>370.8</v>
      </c>
      <c r="H19" s="529">
        <v>482.7</v>
      </c>
      <c r="I19" s="529">
        <v>682.3</v>
      </c>
      <c r="J19" s="529">
        <v>682.3</v>
      </c>
      <c r="K19" s="529">
        <v>481.2</v>
      </c>
      <c r="L19" s="529">
        <v>404.2</v>
      </c>
      <c r="M19" s="529">
        <v>496.2</v>
      </c>
      <c r="N19" s="529">
        <v>327.8</v>
      </c>
      <c r="O19" s="529">
        <v>327.8</v>
      </c>
      <c r="P19" s="529">
        <v>327.8</v>
      </c>
      <c r="Q19" s="529">
        <v>327.8</v>
      </c>
      <c r="R19" s="529">
        <v>503.7</v>
      </c>
      <c r="S19" s="529">
        <v>596.8</v>
      </c>
      <c r="T19" s="529">
        <v>503.7</v>
      </c>
      <c r="U19" s="529">
        <v>503.7</v>
      </c>
      <c r="V19" s="529">
        <v>503.7</v>
      </c>
      <c r="W19" s="529">
        <v>562.7</v>
      </c>
      <c r="X19" s="529">
        <v>562.7</v>
      </c>
      <c r="Y19" s="529">
        <v>562.7</v>
      </c>
      <c r="Z19" s="529">
        <v>1061.2</v>
      </c>
      <c r="AA19" s="529">
        <v>1061.2</v>
      </c>
      <c r="AB19" s="529">
        <v>570.2</v>
      </c>
      <c r="AC19" s="529">
        <v>672.2</v>
      </c>
      <c r="AD19" s="529">
        <v>672.2</v>
      </c>
      <c r="AE19" s="529">
        <v>672.2</v>
      </c>
      <c r="AF19" s="529">
        <v>570.2</v>
      </c>
      <c r="AG19" s="529">
        <v>745.2</v>
      </c>
    </row>
    <row r="20" ht="18" spans="1:33">
      <c r="A20" s="528"/>
      <c r="B20" s="528">
        <v>5</v>
      </c>
      <c r="C20" s="529">
        <v>279.3</v>
      </c>
      <c r="D20" s="529">
        <v>492.2</v>
      </c>
      <c r="E20" s="529">
        <v>338.2</v>
      </c>
      <c r="F20" s="529">
        <v>495.7</v>
      </c>
      <c r="G20" s="533">
        <v>397.7</v>
      </c>
      <c r="H20" s="529">
        <v>523.7</v>
      </c>
      <c r="I20" s="529">
        <v>732.2</v>
      </c>
      <c r="J20" s="529">
        <v>732.2</v>
      </c>
      <c r="K20" s="529">
        <v>515.7</v>
      </c>
      <c r="L20" s="529">
        <v>430.2</v>
      </c>
      <c r="M20" s="529">
        <v>532.2</v>
      </c>
      <c r="N20" s="529">
        <v>352.2</v>
      </c>
      <c r="O20" s="529">
        <v>352.2</v>
      </c>
      <c r="P20" s="529">
        <v>352.2</v>
      </c>
      <c r="Q20" s="529">
        <v>352.2</v>
      </c>
      <c r="R20" s="529">
        <v>540.8</v>
      </c>
      <c r="S20" s="529">
        <v>641.2</v>
      </c>
      <c r="T20" s="529">
        <v>540.8</v>
      </c>
      <c r="U20" s="529">
        <v>540.8</v>
      </c>
      <c r="V20" s="529">
        <v>540.8</v>
      </c>
      <c r="W20" s="529">
        <v>605.2</v>
      </c>
      <c r="X20" s="529">
        <v>605.2</v>
      </c>
      <c r="Y20" s="529">
        <v>605.2</v>
      </c>
      <c r="Z20" s="529">
        <v>1148.7</v>
      </c>
      <c r="AA20" s="529">
        <v>1148.7</v>
      </c>
      <c r="AB20" s="529">
        <v>614.2</v>
      </c>
      <c r="AC20" s="529">
        <v>728.3</v>
      </c>
      <c r="AD20" s="529">
        <v>728.3</v>
      </c>
      <c r="AE20" s="529">
        <v>728.3</v>
      </c>
      <c r="AF20" s="529">
        <v>614.2</v>
      </c>
      <c r="AG20" s="529">
        <v>802.2</v>
      </c>
    </row>
    <row r="21" ht="18" spans="1:33">
      <c r="A21" s="528"/>
      <c r="B21" s="528">
        <v>5.5</v>
      </c>
      <c r="C21" s="529">
        <v>317.5</v>
      </c>
      <c r="D21" s="529">
        <v>535.8</v>
      </c>
      <c r="E21" s="529">
        <v>367.8</v>
      </c>
      <c r="F21" s="529">
        <v>538.8</v>
      </c>
      <c r="G21" s="533">
        <v>408.1</v>
      </c>
      <c r="H21" s="529">
        <v>570.7</v>
      </c>
      <c r="I21" s="529">
        <v>792.8</v>
      </c>
      <c r="J21" s="529">
        <v>792.8</v>
      </c>
      <c r="K21" s="529">
        <v>554.2</v>
      </c>
      <c r="L21" s="529">
        <v>462.3</v>
      </c>
      <c r="M21" s="529">
        <v>574.2</v>
      </c>
      <c r="N21" s="529">
        <v>384.7</v>
      </c>
      <c r="O21" s="529">
        <v>384.7</v>
      </c>
      <c r="P21" s="529">
        <v>384.7</v>
      </c>
      <c r="Q21" s="529">
        <v>384.7</v>
      </c>
      <c r="R21" s="529">
        <v>580.3</v>
      </c>
      <c r="S21" s="529">
        <v>687.8</v>
      </c>
      <c r="T21" s="529">
        <v>581.8</v>
      </c>
      <c r="U21" s="529">
        <v>581.8</v>
      </c>
      <c r="V21" s="529">
        <v>581.8</v>
      </c>
      <c r="W21" s="529">
        <v>650.3</v>
      </c>
      <c r="X21" s="529">
        <v>650.3</v>
      </c>
      <c r="Y21" s="529">
        <v>650.3</v>
      </c>
      <c r="Z21" s="529">
        <v>1218.2</v>
      </c>
      <c r="AA21" s="529">
        <v>1218.2</v>
      </c>
      <c r="AB21" s="529">
        <v>663.7</v>
      </c>
      <c r="AC21" s="529">
        <v>789.8</v>
      </c>
      <c r="AD21" s="529">
        <v>789.8</v>
      </c>
      <c r="AE21" s="529">
        <v>789.8</v>
      </c>
      <c r="AF21" s="529">
        <v>663.7</v>
      </c>
      <c r="AG21" s="529">
        <v>869.8</v>
      </c>
    </row>
    <row r="22" ht="18" spans="1:33">
      <c r="A22" s="528"/>
      <c r="B22" s="528">
        <v>6</v>
      </c>
      <c r="C22" s="529">
        <v>331.3</v>
      </c>
      <c r="D22" s="529">
        <v>573.8</v>
      </c>
      <c r="E22" s="529">
        <v>391.2</v>
      </c>
      <c r="F22" s="529">
        <v>575.3</v>
      </c>
      <c r="G22" s="533">
        <v>432.8</v>
      </c>
      <c r="H22" s="529">
        <v>611.7</v>
      </c>
      <c r="I22" s="529">
        <v>846.8</v>
      </c>
      <c r="J22" s="529">
        <v>846.8</v>
      </c>
      <c r="K22" s="529">
        <v>586.3</v>
      </c>
      <c r="L22" s="529">
        <v>488.2</v>
      </c>
      <c r="M22" s="529">
        <v>610.2</v>
      </c>
      <c r="N22" s="529">
        <v>406.2</v>
      </c>
      <c r="O22" s="529">
        <v>406.2</v>
      </c>
      <c r="P22" s="529">
        <v>406.2</v>
      </c>
      <c r="Q22" s="529">
        <v>406.2</v>
      </c>
      <c r="R22" s="529">
        <v>614.2</v>
      </c>
      <c r="S22" s="529">
        <v>728.3</v>
      </c>
      <c r="T22" s="529">
        <v>616.3</v>
      </c>
      <c r="U22" s="529">
        <v>616.3</v>
      </c>
      <c r="V22" s="529">
        <v>616.3</v>
      </c>
      <c r="W22" s="529">
        <v>689.8</v>
      </c>
      <c r="X22" s="529">
        <v>689.8</v>
      </c>
      <c r="Y22" s="529">
        <v>689.8</v>
      </c>
      <c r="Z22" s="529">
        <v>1281.7</v>
      </c>
      <c r="AA22" s="529">
        <v>1281.7</v>
      </c>
      <c r="AB22" s="529">
        <v>707.8</v>
      </c>
      <c r="AC22" s="529">
        <v>845.7</v>
      </c>
      <c r="AD22" s="529">
        <v>845.7</v>
      </c>
      <c r="AE22" s="529">
        <v>845.7</v>
      </c>
      <c r="AF22" s="529">
        <v>707.8</v>
      </c>
      <c r="AG22" s="529">
        <v>930.8</v>
      </c>
    </row>
    <row r="23" ht="18" spans="1:33">
      <c r="A23" s="528"/>
      <c r="B23" s="528">
        <v>6.5</v>
      </c>
      <c r="C23" s="529">
        <v>353.1</v>
      </c>
      <c r="D23" s="529">
        <v>617.3</v>
      </c>
      <c r="E23" s="529">
        <v>420.7</v>
      </c>
      <c r="F23" s="529">
        <v>583.8</v>
      </c>
      <c r="G23" s="533">
        <v>458.6</v>
      </c>
      <c r="H23" s="529">
        <v>658.8</v>
      </c>
      <c r="I23" s="529">
        <v>907.3</v>
      </c>
      <c r="J23" s="529">
        <v>907.3</v>
      </c>
      <c r="K23" s="529">
        <v>624.7</v>
      </c>
      <c r="L23" s="529">
        <v>520.8</v>
      </c>
      <c r="M23" s="529">
        <v>652.2</v>
      </c>
      <c r="N23" s="529">
        <v>433.8</v>
      </c>
      <c r="O23" s="529">
        <v>433.8</v>
      </c>
      <c r="P23" s="529">
        <v>433.8</v>
      </c>
      <c r="Q23" s="529">
        <v>433.8</v>
      </c>
      <c r="R23" s="529">
        <v>653.7</v>
      </c>
      <c r="S23" s="529">
        <v>774.3</v>
      </c>
      <c r="T23" s="529">
        <v>657.3</v>
      </c>
      <c r="U23" s="529">
        <v>657.3</v>
      </c>
      <c r="V23" s="529">
        <v>657.3</v>
      </c>
      <c r="W23" s="529">
        <v>734.8</v>
      </c>
      <c r="X23" s="529">
        <v>734.8</v>
      </c>
      <c r="Y23" s="529">
        <v>734.8</v>
      </c>
      <c r="Z23" s="529">
        <v>1351.3</v>
      </c>
      <c r="AA23" s="529">
        <v>1351.3</v>
      </c>
      <c r="AB23" s="529">
        <v>757.2</v>
      </c>
      <c r="AC23" s="529">
        <v>907.3</v>
      </c>
      <c r="AD23" s="529">
        <v>907.3</v>
      </c>
      <c r="AE23" s="529">
        <v>907.3</v>
      </c>
      <c r="AF23" s="529">
        <v>757.2</v>
      </c>
      <c r="AG23" s="529">
        <v>998.3</v>
      </c>
    </row>
    <row r="24" ht="18" spans="1:33">
      <c r="A24" s="528"/>
      <c r="B24" s="528">
        <v>7</v>
      </c>
      <c r="C24" s="529">
        <v>367.3</v>
      </c>
      <c r="D24" s="529">
        <v>655.3</v>
      </c>
      <c r="E24" s="529">
        <v>444.3</v>
      </c>
      <c r="F24" s="529">
        <v>585.8</v>
      </c>
      <c r="G24" s="533">
        <v>484.4</v>
      </c>
      <c r="H24" s="529">
        <v>699.7</v>
      </c>
      <c r="I24" s="529">
        <v>961.7</v>
      </c>
      <c r="J24" s="529">
        <v>961.7</v>
      </c>
      <c r="K24" s="529">
        <v>656.8</v>
      </c>
      <c r="L24" s="529">
        <v>546.8</v>
      </c>
      <c r="M24" s="529">
        <v>688.3</v>
      </c>
      <c r="N24" s="529">
        <v>455.3</v>
      </c>
      <c r="O24" s="529">
        <v>455.3</v>
      </c>
      <c r="P24" s="529">
        <v>455.3</v>
      </c>
      <c r="Q24" s="529">
        <v>455.3</v>
      </c>
      <c r="R24" s="529">
        <v>687.2</v>
      </c>
      <c r="S24" s="529">
        <v>814.8</v>
      </c>
      <c r="T24" s="529">
        <v>691.8</v>
      </c>
      <c r="U24" s="529">
        <v>691.8</v>
      </c>
      <c r="V24" s="529">
        <v>691.8</v>
      </c>
      <c r="W24" s="529">
        <v>774.2</v>
      </c>
      <c r="X24" s="529">
        <v>774.2</v>
      </c>
      <c r="Y24" s="529">
        <v>774.2</v>
      </c>
      <c r="Z24" s="529">
        <v>1414.8</v>
      </c>
      <c r="AA24" s="529">
        <v>1414.8</v>
      </c>
      <c r="AB24" s="529">
        <v>801.3</v>
      </c>
      <c r="AC24" s="529">
        <v>963.2</v>
      </c>
      <c r="AD24" s="529">
        <v>963.2</v>
      </c>
      <c r="AE24" s="529">
        <v>963.2</v>
      </c>
      <c r="AF24" s="529">
        <v>801.3</v>
      </c>
      <c r="AG24" s="529">
        <v>1059.7</v>
      </c>
    </row>
    <row r="25" ht="18" spans="1:33">
      <c r="A25" s="528"/>
      <c r="B25" s="528">
        <v>7.5</v>
      </c>
      <c r="C25" s="529">
        <v>388.6</v>
      </c>
      <c r="D25" s="529">
        <v>699.3</v>
      </c>
      <c r="E25" s="529">
        <v>473.8</v>
      </c>
      <c r="F25" s="529">
        <v>593.8</v>
      </c>
      <c r="G25" s="533">
        <v>510.2</v>
      </c>
      <c r="H25" s="529">
        <v>746.8</v>
      </c>
      <c r="I25" s="529">
        <v>1021.8</v>
      </c>
      <c r="J25" s="529">
        <v>1021.8</v>
      </c>
      <c r="K25" s="529">
        <v>695.3</v>
      </c>
      <c r="L25" s="529">
        <v>578.8</v>
      </c>
      <c r="M25" s="529">
        <v>730.8</v>
      </c>
      <c r="N25" s="529">
        <v>482.3</v>
      </c>
      <c r="O25" s="529">
        <v>482.3</v>
      </c>
      <c r="P25" s="529">
        <v>482.3</v>
      </c>
      <c r="Q25" s="529">
        <v>482.3</v>
      </c>
      <c r="R25" s="529">
        <v>727.3</v>
      </c>
      <c r="S25" s="529">
        <v>860.8</v>
      </c>
      <c r="T25" s="529">
        <v>732.8</v>
      </c>
      <c r="U25" s="529">
        <v>732.8</v>
      </c>
      <c r="V25" s="529">
        <v>732.8</v>
      </c>
      <c r="W25" s="529">
        <v>819.3</v>
      </c>
      <c r="X25" s="529">
        <v>819.3</v>
      </c>
      <c r="Y25" s="529">
        <v>819.3</v>
      </c>
      <c r="Z25" s="529">
        <v>1484.3</v>
      </c>
      <c r="AA25" s="529">
        <v>1484.3</v>
      </c>
      <c r="AB25" s="529">
        <v>850.8</v>
      </c>
      <c r="AC25" s="529">
        <v>1025.3</v>
      </c>
      <c r="AD25" s="529">
        <v>1025.3</v>
      </c>
      <c r="AE25" s="529">
        <v>1025.3</v>
      </c>
      <c r="AF25" s="529">
        <v>850.8</v>
      </c>
      <c r="AG25" s="529">
        <v>1126.8</v>
      </c>
    </row>
    <row r="26" ht="18" spans="1:33">
      <c r="A26" s="528"/>
      <c r="B26" s="528">
        <v>8</v>
      </c>
      <c r="C26" s="529">
        <v>402.9</v>
      </c>
      <c r="D26" s="529">
        <v>736.8</v>
      </c>
      <c r="E26" s="529">
        <v>497.3</v>
      </c>
      <c r="F26" s="529">
        <v>596.3</v>
      </c>
      <c r="G26" s="533">
        <v>534.9</v>
      </c>
      <c r="H26" s="529">
        <v>787.8</v>
      </c>
      <c r="I26" s="529">
        <v>1076.3</v>
      </c>
      <c r="J26" s="529">
        <v>1076.3</v>
      </c>
      <c r="K26" s="529">
        <v>727.8</v>
      </c>
      <c r="L26" s="529">
        <v>604.8</v>
      </c>
      <c r="M26" s="529">
        <v>766.8</v>
      </c>
      <c r="N26" s="529">
        <v>503.8</v>
      </c>
      <c r="O26" s="529">
        <v>503.8</v>
      </c>
      <c r="P26" s="529">
        <v>503.8</v>
      </c>
      <c r="Q26" s="529">
        <v>503.8</v>
      </c>
      <c r="R26" s="529">
        <v>760.8</v>
      </c>
      <c r="S26" s="529">
        <v>901.3</v>
      </c>
      <c r="T26" s="529">
        <v>767.8</v>
      </c>
      <c r="U26" s="529">
        <v>767.8</v>
      </c>
      <c r="V26" s="529">
        <v>767.8</v>
      </c>
      <c r="W26" s="529">
        <v>858.3</v>
      </c>
      <c r="X26" s="529">
        <v>858.3</v>
      </c>
      <c r="Y26" s="529">
        <v>858.3</v>
      </c>
      <c r="Z26" s="529">
        <v>1547.8</v>
      </c>
      <c r="AA26" s="529">
        <v>1547.8</v>
      </c>
      <c r="AB26" s="529">
        <v>894.8</v>
      </c>
      <c r="AC26" s="529">
        <v>1080.8</v>
      </c>
      <c r="AD26" s="529">
        <v>1080.8</v>
      </c>
      <c r="AE26" s="529">
        <v>1080.8</v>
      </c>
      <c r="AF26" s="529">
        <v>894.8</v>
      </c>
      <c r="AG26" s="529">
        <v>1188.3</v>
      </c>
    </row>
    <row r="27" ht="18" spans="1:33">
      <c r="A27" s="528"/>
      <c r="B27" s="528">
        <v>8.5</v>
      </c>
      <c r="C27" s="529">
        <v>424.7</v>
      </c>
      <c r="D27" s="529">
        <v>780.8</v>
      </c>
      <c r="E27" s="529">
        <v>527.3</v>
      </c>
      <c r="F27" s="529">
        <v>604.3</v>
      </c>
      <c r="G27" s="533">
        <v>560.7</v>
      </c>
      <c r="H27" s="529">
        <v>834.8</v>
      </c>
      <c r="I27" s="529">
        <v>1136.8</v>
      </c>
      <c r="J27" s="529">
        <v>1085.8</v>
      </c>
      <c r="K27" s="529">
        <v>765.8</v>
      </c>
      <c r="L27" s="529">
        <v>636.9</v>
      </c>
      <c r="M27" s="529">
        <v>808.8</v>
      </c>
      <c r="N27" s="529">
        <v>531.3</v>
      </c>
      <c r="O27" s="529">
        <v>531.3</v>
      </c>
      <c r="P27" s="529">
        <v>531.3</v>
      </c>
      <c r="Q27" s="529">
        <v>531.3</v>
      </c>
      <c r="R27" s="529">
        <v>800.3</v>
      </c>
      <c r="S27" s="529">
        <v>947.3</v>
      </c>
      <c r="T27" s="529">
        <v>808.4</v>
      </c>
      <c r="U27" s="529">
        <v>808.4</v>
      </c>
      <c r="V27" s="529">
        <v>808.4</v>
      </c>
      <c r="W27" s="529">
        <v>903.8</v>
      </c>
      <c r="X27" s="529">
        <v>903.8</v>
      </c>
      <c r="Y27" s="529">
        <v>903.8</v>
      </c>
      <c r="Z27" s="529">
        <v>1617.3</v>
      </c>
      <c r="AA27" s="529">
        <v>1617.3</v>
      </c>
      <c r="AB27" s="529">
        <v>944.3</v>
      </c>
      <c r="AC27" s="529">
        <v>1142.8</v>
      </c>
      <c r="AD27" s="529">
        <v>1142.8</v>
      </c>
      <c r="AE27" s="529">
        <v>1142.8</v>
      </c>
      <c r="AF27" s="529">
        <v>944.3</v>
      </c>
      <c r="AG27" s="529">
        <v>1255.8</v>
      </c>
    </row>
    <row r="28" ht="18" spans="1:33">
      <c r="A28" s="528"/>
      <c r="B28" s="528">
        <v>9</v>
      </c>
      <c r="C28" s="529">
        <v>439</v>
      </c>
      <c r="D28" s="529">
        <v>818.4</v>
      </c>
      <c r="E28" s="529">
        <v>550.9</v>
      </c>
      <c r="F28" s="529">
        <v>606.8</v>
      </c>
      <c r="G28" s="533">
        <v>586.5</v>
      </c>
      <c r="H28" s="529">
        <v>875.8</v>
      </c>
      <c r="I28" s="529">
        <v>1191.3</v>
      </c>
      <c r="J28" s="529">
        <v>1089.3</v>
      </c>
      <c r="K28" s="529">
        <v>798.3</v>
      </c>
      <c r="L28" s="529">
        <v>663.3</v>
      </c>
      <c r="M28" s="529">
        <v>844.8</v>
      </c>
      <c r="N28" s="529">
        <v>552.8</v>
      </c>
      <c r="O28" s="529">
        <v>552.8</v>
      </c>
      <c r="P28" s="529">
        <v>552.8</v>
      </c>
      <c r="Q28" s="529">
        <v>552.8</v>
      </c>
      <c r="R28" s="529">
        <v>834.3</v>
      </c>
      <c r="S28" s="529">
        <v>987.8</v>
      </c>
      <c r="T28" s="529">
        <v>843.4</v>
      </c>
      <c r="U28" s="529">
        <v>843.4</v>
      </c>
      <c r="V28" s="529">
        <v>843.4</v>
      </c>
      <c r="W28" s="529">
        <v>942.8</v>
      </c>
      <c r="X28" s="529">
        <v>942.8</v>
      </c>
      <c r="Y28" s="529">
        <v>942.8</v>
      </c>
      <c r="Z28" s="529">
        <v>1680.8</v>
      </c>
      <c r="AA28" s="529">
        <v>1680.8</v>
      </c>
      <c r="AB28" s="529">
        <v>988.3</v>
      </c>
      <c r="AC28" s="529">
        <v>1198.3</v>
      </c>
      <c r="AD28" s="529">
        <v>1198.3</v>
      </c>
      <c r="AE28" s="529">
        <v>1198.3</v>
      </c>
      <c r="AF28" s="529">
        <v>988.3</v>
      </c>
      <c r="AG28" s="529">
        <v>1317.3</v>
      </c>
    </row>
    <row r="29" ht="18" spans="1:33">
      <c r="A29" s="528"/>
      <c r="B29" s="528">
        <v>9.5</v>
      </c>
      <c r="C29" s="529">
        <v>460.2</v>
      </c>
      <c r="D29" s="529">
        <v>862.3</v>
      </c>
      <c r="E29" s="529">
        <v>580.4</v>
      </c>
      <c r="F29" s="529">
        <v>614.9</v>
      </c>
      <c r="G29" s="533">
        <v>612.3</v>
      </c>
      <c r="H29" s="529">
        <v>922.9</v>
      </c>
      <c r="I29" s="529">
        <v>1251.3</v>
      </c>
      <c r="J29" s="529">
        <v>1098.9</v>
      </c>
      <c r="K29" s="529">
        <v>836.9</v>
      </c>
      <c r="L29" s="529">
        <v>695.3</v>
      </c>
      <c r="M29" s="529">
        <v>886.9</v>
      </c>
      <c r="N29" s="529">
        <v>580.4</v>
      </c>
      <c r="O29" s="529">
        <v>580.4</v>
      </c>
      <c r="P29" s="529">
        <v>580.4</v>
      </c>
      <c r="Q29" s="529">
        <v>580.4</v>
      </c>
      <c r="R29" s="529">
        <v>873.8</v>
      </c>
      <c r="S29" s="529">
        <v>1034.4</v>
      </c>
      <c r="T29" s="529">
        <v>884.3</v>
      </c>
      <c r="U29" s="529">
        <v>884.3</v>
      </c>
      <c r="V29" s="529">
        <v>884.3</v>
      </c>
      <c r="W29" s="529">
        <v>988.3</v>
      </c>
      <c r="X29" s="529">
        <v>988.3</v>
      </c>
      <c r="Y29" s="529">
        <v>988.3</v>
      </c>
      <c r="Z29" s="529">
        <v>1749.9</v>
      </c>
      <c r="AA29" s="529">
        <v>1749.9</v>
      </c>
      <c r="AB29" s="529">
        <v>1037.8</v>
      </c>
      <c r="AC29" s="529">
        <v>1260.4</v>
      </c>
      <c r="AD29" s="529">
        <v>1260.4</v>
      </c>
      <c r="AE29" s="529">
        <v>1260.4</v>
      </c>
      <c r="AF29" s="529">
        <v>1037.8</v>
      </c>
      <c r="AG29" s="529">
        <v>1384.4</v>
      </c>
    </row>
    <row r="30" ht="18" spans="1:33">
      <c r="A30" s="528"/>
      <c r="B30" s="528">
        <v>10</v>
      </c>
      <c r="C30" s="529">
        <v>474.5</v>
      </c>
      <c r="D30" s="529">
        <v>899.9</v>
      </c>
      <c r="E30" s="529">
        <v>603.8</v>
      </c>
      <c r="F30" s="529">
        <v>617.3</v>
      </c>
      <c r="G30" s="533">
        <v>638.1</v>
      </c>
      <c r="H30" s="529">
        <v>964.4</v>
      </c>
      <c r="I30" s="529">
        <v>1305.8</v>
      </c>
      <c r="J30" s="529">
        <v>1102.4</v>
      </c>
      <c r="K30" s="529">
        <v>868.8</v>
      </c>
      <c r="L30" s="529">
        <v>721.4</v>
      </c>
      <c r="M30" s="529">
        <v>922.9</v>
      </c>
      <c r="N30" s="529">
        <v>601.9</v>
      </c>
      <c r="O30" s="529">
        <v>601.9</v>
      </c>
      <c r="P30" s="529">
        <v>601.9</v>
      </c>
      <c r="Q30" s="529">
        <v>601.9</v>
      </c>
      <c r="R30" s="529">
        <v>907.3</v>
      </c>
      <c r="S30" s="529">
        <v>1074.3</v>
      </c>
      <c r="T30" s="529">
        <v>918.9</v>
      </c>
      <c r="U30" s="529">
        <v>918.9</v>
      </c>
      <c r="V30" s="529">
        <v>918.9</v>
      </c>
      <c r="W30" s="529">
        <v>1027.3</v>
      </c>
      <c r="X30" s="529">
        <v>1027.3</v>
      </c>
      <c r="Y30" s="529">
        <v>1027.3</v>
      </c>
      <c r="Z30" s="529">
        <v>1813.3</v>
      </c>
      <c r="AA30" s="529">
        <v>1813.3</v>
      </c>
      <c r="AB30" s="529">
        <v>1081.9</v>
      </c>
      <c r="AC30" s="529">
        <v>1315.8</v>
      </c>
      <c r="AD30" s="529">
        <v>1315.8</v>
      </c>
      <c r="AE30" s="529">
        <v>1315.8</v>
      </c>
      <c r="AF30" s="529">
        <v>1081.9</v>
      </c>
      <c r="AG30" s="529">
        <v>1445.9</v>
      </c>
    </row>
    <row r="31" ht="18" spans="1:33">
      <c r="A31" s="528"/>
      <c r="B31" s="528">
        <v>10.5</v>
      </c>
      <c r="C31" s="529">
        <v>572.2</v>
      </c>
      <c r="D31" s="529">
        <v>943.8</v>
      </c>
      <c r="E31" s="529">
        <v>631.9</v>
      </c>
      <c r="F31" s="529">
        <v>625.4</v>
      </c>
      <c r="G31" s="533">
        <v>662.8</v>
      </c>
      <c r="H31" s="529">
        <v>1007.9</v>
      </c>
      <c r="I31" s="529">
        <v>1366.4</v>
      </c>
      <c r="J31" s="529">
        <v>1111.9</v>
      </c>
      <c r="K31" s="529">
        <v>902.9</v>
      </c>
      <c r="L31" s="529">
        <v>828.9</v>
      </c>
      <c r="M31" s="529">
        <v>965.4</v>
      </c>
      <c r="N31" s="529">
        <v>737.9</v>
      </c>
      <c r="O31" s="529">
        <v>737.9</v>
      </c>
      <c r="P31" s="529">
        <v>737.9</v>
      </c>
      <c r="Q31" s="529">
        <v>737.9</v>
      </c>
      <c r="R31" s="529">
        <v>943.8</v>
      </c>
      <c r="S31" s="529">
        <v>1116.3</v>
      </c>
      <c r="T31" s="529">
        <v>955.4</v>
      </c>
      <c r="U31" s="529">
        <v>955.4</v>
      </c>
      <c r="V31" s="529">
        <v>955.4</v>
      </c>
      <c r="W31" s="529">
        <v>1072.9</v>
      </c>
      <c r="X31" s="529">
        <v>1072.9</v>
      </c>
      <c r="Y31" s="529">
        <v>1072.9</v>
      </c>
      <c r="Z31" s="529">
        <v>1882.9</v>
      </c>
      <c r="AA31" s="529">
        <v>1882.9</v>
      </c>
      <c r="AB31" s="529">
        <v>1131.3</v>
      </c>
      <c r="AC31" s="529">
        <v>1377.9</v>
      </c>
      <c r="AD31" s="529">
        <v>1377.9</v>
      </c>
      <c r="AE31" s="529">
        <v>1377.9</v>
      </c>
      <c r="AF31" s="529">
        <v>1131.3</v>
      </c>
      <c r="AG31" s="529">
        <v>1513.4</v>
      </c>
    </row>
    <row r="32" ht="18" spans="1:33">
      <c r="A32" s="528"/>
      <c r="B32" s="528">
        <v>11</v>
      </c>
      <c r="C32" s="529">
        <v>578.5</v>
      </c>
      <c r="D32" s="529">
        <v>981.9</v>
      </c>
      <c r="E32" s="529">
        <v>654.4</v>
      </c>
      <c r="F32" s="529">
        <v>627.9</v>
      </c>
      <c r="G32" s="533">
        <v>688.6</v>
      </c>
      <c r="H32" s="529">
        <v>1045.9</v>
      </c>
      <c r="I32" s="529">
        <v>1420.4</v>
      </c>
      <c r="J32" s="529">
        <v>1115.3</v>
      </c>
      <c r="K32" s="529">
        <v>930.9</v>
      </c>
      <c r="L32" s="529">
        <v>857.9</v>
      </c>
      <c r="M32" s="529">
        <v>1001.4</v>
      </c>
      <c r="N32" s="529">
        <v>764.9</v>
      </c>
      <c r="O32" s="529">
        <v>764.9</v>
      </c>
      <c r="P32" s="529">
        <v>764.9</v>
      </c>
      <c r="Q32" s="529">
        <v>764.9</v>
      </c>
      <c r="R32" s="529">
        <v>974.4</v>
      </c>
      <c r="S32" s="529">
        <v>1152.4</v>
      </c>
      <c r="T32" s="529">
        <v>985.9</v>
      </c>
      <c r="U32" s="529">
        <v>985.9</v>
      </c>
      <c r="V32" s="529">
        <v>985.9</v>
      </c>
      <c r="W32" s="529">
        <v>1111.9</v>
      </c>
      <c r="X32" s="529">
        <v>1111.9</v>
      </c>
      <c r="Y32" s="529">
        <v>1111.9</v>
      </c>
      <c r="Z32" s="529">
        <v>1946.4</v>
      </c>
      <c r="AA32" s="529">
        <v>1946.4</v>
      </c>
      <c r="AB32" s="529">
        <v>1175.4</v>
      </c>
      <c r="AC32" s="529">
        <v>1433.9</v>
      </c>
      <c r="AD32" s="529">
        <v>1433.9</v>
      </c>
      <c r="AE32" s="529">
        <v>1433.9</v>
      </c>
      <c r="AF32" s="529">
        <v>1175.4</v>
      </c>
      <c r="AG32" s="529">
        <v>1574.4</v>
      </c>
    </row>
    <row r="33" ht="18" spans="1:33">
      <c r="A33" s="528"/>
      <c r="B33" s="528">
        <v>11.5</v>
      </c>
      <c r="C33" s="529">
        <v>592.8</v>
      </c>
      <c r="D33" s="529">
        <v>1025.4</v>
      </c>
      <c r="E33" s="529">
        <v>662.4</v>
      </c>
      <c r="F33" s="529">
        <v>635.9</v>
      </c>
      <c r="G33" s="533">
        <v>714.4</v>
      </c>
      <c r="H33" s="529">
        <v>1089.4</v>
      </c>
      <c r="I33" s="529">
        <v>1480.9</v>
      </c>
      <c r="J33" s="529">
        <v>1124.9</v>
      </c>
      <c r="K33" s="529">
        <v>964.4</v>
      </c>
      <c r="L33" s="529">
        <v>892.9</v>
      </c>
      <c r="M33" s="529">
        <v>1043.4</v>
      </c>
      <c r="N33" s="529">
        <v>797.9</v>
      </c>
      <c r="O33" s="529">
        <v>797.9</v>
      </c>
      <c r="P33" s="529">
        <v>797.9</v>
      </c>
      <c r="Q33" s="529">
        <v>797.9</v>
      </c>
      <c r="R33" s="529">
        <v>1010.4</v>
      </c>
      <c r="S33" s="529">
        <v>1193.9</v>
      </c>
      <c r="T33" s="529">
        <v>1021.9</v>
      </c>
      <c r="U33" s="529">
        <v>1021.9</v>
      </c>
      <c r="V33" s="529">
        <v>1021.9</v>
      </c>
      <c r="W33" s="529">
        <v>1157.4</v>
      </c>
      <c r="X33" s="529">
        <v>1157.4</v>
      </c>
      <c r="Y33" s="529">
        <v>1157.4</v>
      </c>
      <c r="Z33" s="529">
        <v>2015.9</v>
      </c>
      <c r="AA33" s="529">
        <v>2015.9</v>
      </c>
      <c r="AB33" s="529">
        <v>1224.9</v>
      </c>
      <c r="AC33" s="529">
        <v>1495.4</v>
      </c>
      <c r="AD33" s="529">
        <v>1495.4</v>
      </c>
      <c r="AE33" s="529">
        <v>1495.4</v>
      </c>
      <c r="AF33" s="529">
        <v>1224.9</v>
      </c>
      <c r="AG33" s="529">
        <v>1641.9</v>
      </c>
    </row>
    <row r="34" ht="18" spans="1:33">
      <c r="A34" s="528"/>
      <c r="B34" s="528">
        <v>12</v>
      </c>
      <c r="C34" s="529">
        <v>599.1</v>
      </c>
      <c r="D34" s="529">
        <v>1063.4</v>
      </c>
      <c r="E34" s="529">
        <v>664.4</v>
      </c>
      <c r="F34" s="529">
        <v>637.9</v>
      </c>
      <c r="G34" s="533">
        <v>740.2</v>
      </c>
      <c r="H34" s="529">
        <v>1127.4</v>
      </c>
      <c r="I34" s="529">
        <v>1535.4</v>
      </c>
      <c r="J34" s="529">
        <v>1128.4</v>
      </c>
      <c r="K34" s="529">
        <v>992.4</v>
      </c>
      <c r="L34" s="529">
        <v>921.9</v>
      </c>
      <c r="M34" s="529">
        <v>1079.4</v>
      </c>
      <c r="N34" s="529">
        <v>824.9</v>
      </c>
      <c r="O34" s="529">
        <v>824.9</v>
      </c>
      <c r="P34" s="529">
        <v>824.9</v>
      </c>
      <c r="Q34" s="529">
        <v>824.9</v>
      </c>
      <c r="R34" s="529">
        <v>1040.9</v>
      </c>
      <c r="S34" s="529">
        <v>1229.9</v>
      </c>
      <c r="T34" s="529">
        <v>1052.4</v>
      </c>
      <c r="U34" s="529">
        <v>1052.4</v>
      </c>
      <c r="V34" s="529">
        <v>1052.4</v>
      </c>
      <c r="W34" s="529">
        <v>1196.4</v>
      </c>
      <c r="X34" s="529">
        <v>1196.4</v>
      </c>
      <c r="Y34" s="529">
        <v>1196.4</v>
      </c>
      <c r="Z34" s="529">
        <v>2079.4</v>
      </c>
      <c r="AA34" s="529">
        <v>2079.4</v>
      </c>
      <c r="AB34" s="529">
        <v>1268.9</v>
      </c>
      <c r="AC34" s="529">
        <v>1551.4</v>
      </c>
      <c r="AD34" s="529">
        <v>1551.4</v>
      </c>
      <c r="AE34" s="529">
        <v>1551.4</v>
      </c>
      <c r="AF34" s="529">
        <v>1268.9</v>
      </c>
      <c r="AG34" s="529">
        <v>1703.4</v>
      </c>
    </row>
    <row r="35" ht="18" spans="1:33">
      <c r="A35" s="528"/>
      <c r="B35" s="528">
        <v>12.5</v>
      </c>
      <c r="C35" s="529">
        <v>612.9</v>
      </c>
      <c r="D35" s="529">
        <v>1106.9</v>
      </c>
      <c r="E35" s="529">
        <v>672.4</v>
      </c>
      <c r="F35" s="529">
        <v>646.4</v>
      </c>
      <c r="G35" s="533">
        <v>764.9</v>
      </c>
      <c r="H35" s="529">
        <v>1137</v>
      </c>
      <c r="I35" s="529">
        <v>1595.9</v>
      </c>
      <c r="J35" s="529">
        <v>1137.9</v>
      </c>
      <c r="K35" s="529">
        <v>1026.4</v>
      </c>
      <c r="L35" s="529">
        <v>957.5</v>
      </c>
      <c r="M35" s="529">
        <v>1121.4</v>
      </c>
      <c r="N35" s="529">
        <v>857.9</v>
      </c>
      <c r="O35" s="529">
        <v>857.9</v>
      </c>
      <c r="P35" s="529">
        <v>857.9</v>
      </c>
      <c r="Q35" s="529">
        <v>857.9</v>
      </c>
      <c r="R35" s="529">
        <v>1077.4</v>
      </c>
      <c r="S35" s="529">
        <v>1271.9</v>
      </c>
      <c r="T35" s="529">
        <v>1088.9</v>
      </c>
      <c r="U35" s="529">
        <v>1088.9</v>
      </c>
      <c r="V35" s="529">
        <v>1088.9</v>
      </c>
      <c r="W35" s="529">
        <v>1242</v>
      </c>
      <c r="X35" s="529">
        <v>1242</v>
      </c>
      <c r="Y35" s="529">
        <v>1242</v>
      </c>
      <c r="Z35" s="529">
        <v>2148.9</v>
      </c>
      <c r="AA35" s="529">
        <v>2148.9</v>
      </c>
      <c r="AB35" s="529">
        <v>1318.4</v>
      </c>
      <c r="AC35" s="529">
        <v>1613</v>
      </c>
      <c r="AD35" s="529">
        <v>1613</v>
      </c>
      <c r="AE35" s="529">
        <v>1613</v>
      </c>
      <c r="AF35" s="529">
        <v>1318.4</v>
      </c>
      <c r="AG35" s="529">
        <v>1770.9</v>
      </c>
    </row>
    <row r="36" ht="18" spans="1:33">
      <c r="A36" s="528"/>
      <c r="B36" s="528">
        <v>13</v>
      </c>
      <c r="C36" s="529">
        <v>619.7</v>
      </c>
      <c r="D36" s="529">
        <v>1144.9</v>
      </c>
      <c r="E36" s="529">
        <v>674.4</v>
      </c>
      <c r="F36" s="529">
        <v>648.4</v>
      </c>
      <c r="G36" s="533">
        <v>790.7</v>
      </c>
      <c r="H36" s="529">
        <v>1140.4</v>
      </c>
      <c r="I36" s="529">
        <v>1597.9</v>
      </c>
      <c r="J36" s="529">
        <v>1141.4</v>
      </c>
      <c r="K36" s="529">
        <v>1053.9</v>
      </c>
      <c r="L36" s="529">
        <v>986.4</v>
      </c>
      <c r="M36" s="529">
        <v>1157.4</v>
      </c>
      <c r="N36" s="529">
        <v>885</v>
      </c>
      <c r="O36" s="529">
        <v>885</v>
      </c>
      <c r="P36" s="529">
        <v>885</v>
      </c>
      <c r="Q36" s="529">
        <v>885</v>
      </c>
      <c r="R36" s="529">
        <v>1107.4</v>
      </c>
      <c r="S36" s="529">
        <v>1307.9</v>
      </c>
      <c r="T36" s="529">
        <v>1118.9</v>
      </c>
      <c r="U36" s="529">
        <v>1118.9</v>
      </c>
      <c r="V36" s="529">
        <v>1118.9</v>
      </c>
      <c r="W36" s="529">
        <v>1281</v>
      </c>
      <c r="X36" s="529">
        <v>1281</v>
      </c>
      <c r="Y36" s="529">
        <v>1281</v>
      </c>
      <c r="Z36" s="529">
        <v>2212.4</v>
      </c>
      <c r="AA36" s="529">
        <v>2212.4</v>
      </c>
      <c r="AB36" s="529">
        <v>1362.5</v>
      </c>
      <c r="AC36" s="529">
        <v>1668.9</v>
      </c>
      <c r="AD36" s="529">
        <v>1668.9</v>
      </c>
      <c r="AE36" s="529">
        <v>1668.9</v>
      </c>
      <c r="AF36" s="529">
        <v>1362.5</v>
      </c>
      <c r="AG36" s="529">
        <v>1779.9</v>
      </c>
    </row>
    <row r="37" ht="18" spans="1:33">
      <c r="A37" s="528"/>
      <c r="B37" s="528">
        <v>13.5</v>
      </c>
      <c r="C37" s="529">
        <v>633.4</v>
      </c>
      <c r="D37" s="529">
        <v>1188.4</v>
      </c>
      <c r="E37" s="529">
        <v>682.4</v>
      </c>
      <c r="F37" s="529">
        <v>657</v>
      </c>
      <c r="G37" s="533">
        <v>816.5</v>
      </c>
      <c r="H37" s="529">
        <v>1149.9</v>
      </c>
      <c r="I37" s="529">
        <v>1606</v>
      </c>
      <c r="J37" s="529">
        <v>1151</v>
      </c>
      <c r="K37" s="529">
        <v>1087.9</v>
      </c>
      <c r="L37" s="529">
        <v>1021.4</v>
      </c>
      <c r="M37" s="529">
        <v>1199.4</v>
      </c>
      <c r="N37" s="529">
        <v>918</v>
      </c>
      <c r="O37" s="529">
        <v>918</v>
      </c>
      <c r="P37" s="529">
        <v>918</v>
      </c>
      <c r="Q37" s="529">
        <v>918</v>
      </c>
      <c r="R37" s="529">
        <v>1144</v>
      </c>
      <c r="S37" s="529">
        <v>1349.5</v>
      </c>
      <c r="T37" s="529">
        <v>1155.4</v>
      </c>
      <c r="U37" s="529">
        <v>1155.4</v>
      </c>
      <c r="V37" s="529">
        <v>1155.4</v>
      </c>
      <c r="W37" s="529">
        <v>1326.4</v>
      </c>
      <c r="X37" s="529">
        <v>1326.4</v>
      </c>
      <c r="Y37" s="529">
        <v>1326.4</v>
      </c>
      <c r="Z37" s="529">
        <v>2282</v>
      </c>
      <c r="AA37" s="529">
        <v>2282</v>
      </c>
      <c r="AB37" s="529">
        <v>1411.9</v>
      </c>
      <c r="AC37" s="529">
        <v>1731</v>
      </c>
      <c r="AD37" s="529">
        <v>1731</v>
      </c>
      <c r="AE37" s="529">
        <v>1731</v>
      </c>
      <c r="AF37" s="529">
        <v>1411.9</v>
      </c>
      <c r="AG37" s="529">
        <v>1795</v>
      </c>
    </row>
    <row r="38" ht="18" spans="1:33">
      <c r="A38" s="528"/>
      <c r="B38" s="528">
        <v>14</v>
      </c>
      <c r="C38" s="529">
        <v>639.6</v>
      </c>
      <c r="D38" s="529">
        <v>1226.4</v>
      </c>
      <c r="E38" s="529">
        <v>684.4</v>
      </c>
      <c r="F38" s="529">
        <v>659</v>
      </c>
      <c r="G38" s="533">
        <v>842.3</v>
      </c>
      <c r="H38" s="529">
        <v>1153.4</v>
      </c>
      <c r="I38" s="529">
        <v>1608</v>
      </c>
      <c r="J38" s="529">
        <v>1154.4</v>
      </c>
      <c r="K38" s="529">
        <v>1115.5</v>
      </c>
      <c r="L38" s="529">
        <v>1050.5</v>
      </c>
      <c r="M38" s="529">
        <v>1209</v>
      </c>
      <c r="N38" s="529">
        <v>922.9</v>
      </c>
      <c r="O38" s="529">
        <v>922.9</v>
      </c>
      <c r="P38" s="529">
        <v>922.9</v>
      </c>
      <c r="Q38" s="529">
        <v>922.9</v>
      </c>
      <c r="R38" s="529">
        <v>1173.9</v>
      </c>
      <c r="S38" s="529">
        <v>1385.5</v>
      </c>
      <c r="T38" s="529">
        <v>1185.5</v>
      </c>
      <c r="U38" s="529">
        <v>1185.5</v>
      </c>
      <c r="V38" s="529">
        <v>1185.5</v>
      </c>
      <c r="W38" s="529">
        <v>1365.4</v>
      </c>
      <c r="X38" s="529">
        <v>1365.4</v>
      </c>
      <c r="Y38" s="529">
        <v>1365.4</v>
      </c>
      <c r="Z38" s="529">
        <v>2289.5</v>
      </c>
      <c r="AA38" s="529">
        <v>2289.5</v>
      </c>
      <c r="AB38" s="529">
        <v>1455.4</v>
      </c>
      <c r="AC38" s="529">
        <v>1786.4</v>
      </c>
      <c r="AD38" s="529">
        <v>1786.4</v>
      </c>
      <c r="AE38" s="529">
        <v>1786.4</v>
      </c>
      <c r="AF38" s="529">
        <v>1455.4</v>
      </c>
      <c r="AG38" s="529">
        <v>1804</v>
      </c>
    </row>
    <row r="39" ht="18" spans="1:33">
      <c r="A39" s="528"/>
      <c r="B39" s="528">
        <v>14.5</v>
      </c>
      <c r="C39" s="529">
        <v>653.9</v>
      </c>
      <c r="D39" s="529">
        <v>1270.5</v>
      </c>
      <c r="E39" s="529">
        <v>692.5</v>
      </c>
      <c r="F39" s="529">
        <v>667.5</v>
      </c>
      <c r="G39" s="533">
        <v>868.1</v>
      </c>
      <c r="H39" s="529">
        <v>1163</v>
      </c>
      <c r="I39" s="529">
        <v>1616</v>
      </c>
      <c r="J39" s="529">
        <v>1164</v>
      </c>
      <c r="K39" s="529">
        <v>1149.5</v>
      </c>
      <c r="L39" s="529">
        <v>1085.5</v>
      </c>
      <c r="M39" s="529">
        <v>1224.5</v>
      </c>
      <c r="N39" s="529">
        <v>934</v>
      </c>
      <c r="O39" s="529">
        <v>934</v>
      </c>
      <c r="P39" s="529">
        <v>934</v>
      </c>
      <c r="Q39" s="529">
        <v>934</v>
      </c>
      <c r="R39" s="529">
        <v>1185</v>
      </c>
      <c r="S39" s="529">
        <v>1427.5</v>
      </c>
      <c r="T39" s="529">
        <v>1197.5</v>
      </c>
      <c r="U39" s="529">
        <v>1197.5</v>
      </c>
      <c r="V39" s="529">
        <v>1197.5</v>
      </c>
      <c r="W39" s="529">
        <v>1411</v>
      </c>
      <c r="X39" s="529">
        <v>1411</v>
      </c>
      <c r="Y39" s="529">
        <v>1411</v>
      </c>
      <c r="Z39" s="529">
        <v>2302.9</v>
      </c>
      <c r="AA39" s="529">
        <v>2302.9</v>
      </c>
      <c r="AB39" s="529">
        <v>1505.5</v>
      </c>
      <c r="AC39" s="529">
        <v>1848.5</v>
      </c>
      <c r="AD39" s="529">
        <v>1848.5</v>
      </c>
      <c r="AE39" s="529">
        <v>1848.5</v>
      </c>
      <c r="AF39" s="529">
        <v>1505.5</v>
      </c>
      <c r="AG39" s="529">
        <v>1819</v>
      </c>
    </row>
    <row r="40" ht="18" spans="1:33">
      <c r="A40" s="528"/>
      <c r="B40" s="528">
        <v>15</v>
      </c>
      <c r="C40" s="529">
        <v>660.2</v>
      </c>
      <c r="D40" s="529">
        <v>1308</v>
      </c>
      <c r="E40" s="529">
        <v>694.5</v>
      </c>
      <c r="F40" s="529">
        <v>669.5</v>
      </c>
      <c r="G40" s="533">
        <v>892.8</v>
      </c>
      <c r="H40" s="529">
        <v>1166.5</v>
      </c>
      <c r="I40" s="529">
        <v>1618.5</v>
      </c>
      <c r="J40" s="529">
        <v>1167</v>
      </c>
      <c r="K40" s="529">
        <v>1177.5</v>
      </c>
      <c r="L40" s="529">
        <v>1114.5</v>
      </c>
      <c r="M40" s="529">
        <v>1234</v>
      </c>
      <c r="N40" s="529">
        <v>939.5</v>
      </c>
      <c r="O40" s="529">
        <v>939.5</v>
      </c>
      <c r="P40" s="529">
        <v>939.5</v>
      </c>
      <c r="Q40" s="529">
        <v>939.5</v>
      </c>
      <c r="R40" s="529">
        <v>1190</v>
      </c>
      <c r="S40" s="529">
        <v>1432</v>
      </c>
      <c r="T40" s="529">
        <v>1203.5</v>
      </c>
      <c r="U40" s="529">
        <v>1203.5</v>
      </c>
      <c r="V40" s="529">
        <v>1203.5</v>
      </c>
      <c r="W40" s="529">
        <v>1450</v>
      </c>
      <c r="X40" s="529">
        <v>1450</v>
      </c>
      <c r="Y40" s="529">
        <v>1450</v>
      </c>
      <c r="Z40" s="529">
        <v>2310.5</v>
      </c>
      <c r="AA40" s="529">
        <v>2310.5</v>
      </c>
      <c r="AB40" s="529">
        <v>1548.9</v>
      </c>
      <c r="AC40" s="529">
        <v>1904</v>
      </c>
      <c r="AD40" s="529">
        <v>1904</v>
      </c>
      <c r="AE40" s="529">
        <v>1904</v>
      </c>
      <c r="AF40" s="529">
        <v>1548.9</v>
      </c>
      <c r="AG40" s="529">
        <v>1828.5</v>
      </c>
    </row>
    <row r="41" ht="18" spans="1:33">
      <c r="A41" s="528"/>
      <c r="B41" s="528">
        <v>15.5</v>
      </c>
      <c r="C41" s="529">
        <v>674.5</v>
      </c>
      <c r="D41" s="529">
        <v>1352</v>
      </c>
      <c r="E41" s="529">
        <v>702.5</v>
      </c>
      <c r="F41" s="529">
        <v>677.5</v>
      </c>
      <c r="G41" s="533">
        <v>918.6</v>
      </c>
      <c r="H41" s="529">
        <v>1176</v>
      </c>
      <c r="I41" s="529">
        <v>1626.5</v>
      </c>
      <c r="J41" s="529">
        <v>1176.5</v>
      </c>
      <c r="K41" s="529">
        <v>1186</v>
      </c>
      <c r="L41" s="529">
        <v>1149.5</v>
      </c>
      <c r="M41" s="529">
        <v>1249.5</v>
      </c>
      <c r="N41" s="529">
        <v>950.5</v>
      </c>
      <c r="O41" s="529">
        <v>950.5</v>
      </c>
      <c r="P41" s="529">
        <v>950.5</v>
      </c>
      <c r="Q41" s="529">
        <v>950.5</v>
      </c>
      <c r="R41" s="529">
        <v>1201</v>
      </c>
      <c r="S41" s="529">
        <v>1442</v>
      </c>
      <c r="T41" s="529">
        <v>1215.5</v>
      </c>
      <c r="U41" s="529">
        <v>1215.5</v>
      </c>
      <c r="V41" s="529">
        <v>1215.5</v>
      </c>
      <c r="W41" s="529">
        <v>1495.5</v>
      </c>
      <c r="X41" s="529">
        <v>1495.5</v>
      </c>
      <c r="Y41" s="529">
        <v>1495.5</v>
      </c>
      <c r="Z41" s="529">
        <v>2324</v>
      </c>
      <c r="AA41" s="529">
        <v>2324</v>
      </c>
      <c r="AB41" s="529">
        <v>1599</v>
      </c>
      <c r="AC41" s="529">
        <v>1923.5</v>
      </c>
      <c r="AD41" s="529">
        <v>1923.5</v>
      </c>
      <c r="AE41" s="529">
        <v>1923.5</v>
      </c>
      <c r="AF41" s="529">
        <v>1599</v>
      </c>
      <c r="AG41" s="529">
        <v>1843.5</v>
      </c>
    </row>
    <row r="42" ht="18" spans="1:33">
      <c r="A42" s="528"/>
      <c r="B42" s="528">
        <v>16</v>
      </c>
      <c r="C42" s="529">
        <v>680.8</v>
      </c>
      <c r="D42" s="529">
        <v>1389.5</v>
      </c>
      <c r="E42" s="529">
        <v>704.5</v>
      </c>
      <c r="F42" s="529">
        <v>680</v>
      </c>
      <c r="G42" s="533">
        <v>944.4</v>
      </c>
      <c r="H42" s="529">
        <v>1179</v>
      </c>
      <c r="I42" s="529">
        <v>1628.5</v>
      </c>
      <c r="J42" s="529">
        <v>1180</v>
      </c>
      <c r="K42" s="529">
        <v>1188.5</v>
      </c>
      <c r="L42" s="529">
        <v>1178.5</v>
      </c>
      <c r="M42" s="529">
        <v>1259</v>
      </c>
      <c r="N42" s="529">
        <v>955.5</v>
      </c>
      <c r="O42" s="529">
        <v>955.5</v>
      </c>
      <c r="P42" s="529">
        <v>955.5</v>
      </c>
      <c r="Q42" s="529">
        <v>955.5</v>
      </c>
      <c r="R42" s="529">
        <v>1206</v>
      </c>
      <c r="S42" s="529">
        <v>1446.5</v>
      </c>
      <c r="T42" s="529">
        <v>1221</v>
      </c>
      <c r="U42" s="529">
        <v>1221</v>
      </c>
      <c r="V42" s="529">
        <v>1221</v>
      </c>
      <c r="W42" s="529">
        <v>1534.5</v>
      </c>
      <c r="X42" s="529">
        <v>1534.5</v>
      </c>
      <c r="Y42" s="529">
        <v>1534.5</v>
      </c>
      <c r="Z42" s="529">
        <v>2331</v>
      </c>
      <c r="AA42" s="529">
        <v>2331</v>
      </c>
      <c r="AB42" s="529">
        <v>1642.5</v>
      </c>
      <c r="AC42" s="529">
        <v>1937</v>
      </c>
      <c r="AD42" s="529">
        <v>1937</v>
      </c>
      <c r="AE42" s="529">
        <v>1937</v>
      </c>
      <c r="AF42" s="529">
        <v>1642.5</v>
      </c>
      <c r="AG42" s="529">
        <v>1852.5</v>
      </c>
    </row>
    <row r="43" ht="18" spans="1:33">
      <c r="A43" s="528"/>
      <c r="B43" s="528">
        <v>16.5</v>
      </c>
      <c r="C43" s="529">
        <v>694.5</v>
      </c>
      <c r="D43" s="529">
        <v>1433.5</v>
      </c>
      <c r="E43" s="529">
        <v>712.6</v>
      </c>
      <c r="F43" s="529">
        <v>688</v>
      </c>
      <c r="G43" s="533">
        <v>969.7</v>
      </c>
      <c r="H43" s="529">
        <v>1188.6</v>
      </c>
      <c r="I43" s="529">
        <v>1636.5</v>
      </c>
      <c r="J43" s="529">
        <v>1189.5</v>
      </c>
      <c r="K43" s="529">
        <v>1197.5</v>
      </c>
      <c r="L43" s="529">
        <v>1213.5</v>
      </c>
      <c r="M43" s="529">
        <v>1274.5</v>
      </c>
      <c r="N43" s="529">
        <v>966.6</v>
      </c>
      <c r="O43" s="529">
        <v>966.6</v>
      </c>
      <c r="P43" s="529">
        <v>966.6</v>
      </c>
      <c r="Q43" s="529">
        <v>966.6</v>
      </c>
      <c r="R43" s="529">
        <v>1217</v>
      </c>
      <c r="S43" s="529">
        <v>1456.5</v>
      </c>
      <c r="T43" s="529">
        <v>1233</v>
      </c>
      <c r="U43" s="529">
        <v>1233</v>
      </c>
      <c r="V43" s="529">
        <v>1233</v>
      </c>
      <c r="W43" s="529">
        <v>1580.1</v>
      </c>
      <c r="X43" s="529">
        <v>1580.1</v>
      </c>
      <c r="Y43" s="529">
        <v>1580.1</v>
      </c>
      <c r="Z43" s="529">
        <v>2344.6</v>
      </c>
      <c r="AA43" s="529">
        <v>2344.6</v>
      </c>
      <c r="AB43" s="529">
        <v>1692.5</v>
      </c>
      <c r="AC43" s="529">
        <v>1956.5</v>
      </c>
      <c r="AD43" s="529">
        <v>1956.5</v>
      </c>
      <c r="AE43" s="529">
        <v>1956.5</v>
      </c>
      <c r="AF43" s="529">
        <v>1692.5</v>
      </c>
      <c r="AG43" s="529">
        <v>1867.5</v>
      </c>
    </row>
    <row r="44" ht="18" spans="1:33">
      <c r="A44" s="528"/>
      <c r="B44" s="528">
        <v>17</v>
      </c>
      <c r="C44" s="529">
        <v>701.3</v>
      </c>
      <c r="D44" s="529">
        <v>1471</v>
      </c>
      <c r="E44" s="529">
        <v>714.6</v>
      </c>
      <c r="F44" s="529">
        <v>690.5</v>
      </c>
      <c r="G44" s="533">
        <v>994.4</v>
      </c>
      <c r="H44" s="529">
        <v>1192</v>
      </c>
      <c r="I44" s="529">
        <v>1639</v>
      </c>
      <c r="J44" s="529">
        <v>1193.1</v>
      </c>
      <c r="K44" s="529">
        <v>1200.1</v>
      </c>
      <c r="L44" s="529">
        <v>1242.6</v>
      </c>
      <c r="M44" s="529">
        <v>1283.5</v>
      </c>
      <c r="N44" s="529">
        <v>972</v>
      </c>
      <c r="O44" s="529">
        <v>972</v>
      </c>
      <c r="P44" s="529">
        <v>972</v>
      </c>
      <c r="Q44" s="529">
        <v>972</v>
      </c>
      <c r="R44" s="529">
        <v>1222.1</v>
      </c>
      <c r="S44" s="529">
        <v>1461</v>
      </c>
      <c r="T44" s="529">
        <v>1239</v>
      </c>
      <c r="U44" s="529">
        <v>1239</v>
      </c>
      <c r="V44" s="529">
        <v>1239</v>
      </c>
      <c r="W44" s="529">
        <v>1619</v>
      </c>
      <c r="X44" s="529">
        <v>1619</v>
      </c>
      <c r="Y44" s="529">
        <v>1619</v>
      </c>
      <c r="Z44" s="529">
        <v>2352</v>
      </c>
      <c r="AA44" s="529">
        <v>2352</v>
      </c>
      <c r="AB44" s="529">
        <v>1736</v>
      </c>
      <c r="AC44" s="529">
        <v>1970</v>
      </c>
      <c r="AD44" s="529">
        <v>1970</v>
      </c>
      <c r="AE44" s="529">
        <v>1970</v>
      </c>
      <c r="AF44" s="529">
        <v>1736</v>
      </c>
      <c r="AG44" s="529">
        <v>1877</v>
      </c>
    </row>
    <row r="45" ht="18" spans="1:33">
      <c r="A45" s="528"/>
      <c r="B45" s="528">
        <v>17.5</v>
      </c>
      <c r="C45" s="529">
        <v>715.1</v>
      </c>
      <c r="D45" s="529">
        <v>1515.1</v>
      </c>
      <c r="E45" s="529">
        <v>722.6</v>
      </c>
      <c r="F45" s="529">
        <v>698.6</v>
      </c>
      <c r="G45" s="533">
        <v>1020.2</v>
      </c>
      <c r="H45" s="529">
        <v>1201.5</v>
      </c>
      <c r="I45" s="529">
        <v>1647</v>
      </c>
      <c r="J45" s="529">
        <v>1202.6</v>
      </c>
      <c r="K45" s="529">
        <v>1208.5</v>
      </c>
      <c r="L45" s="529">
        <v>1277.6</v>
      </c>
      <c r="M45" s="529">
        <v>1299.1</v>
      </c>
      <c r="N45" s="529">
        <v>983.1</v>
      </c>
      <c r="O45" s="529">
        <v>983.1</v>
      </c>
      <c r="P45" s="529">
        <v>983.1</v>
      </c>
      <c r="Q45" s="529">
        <v>983.1</v>
      </c>
      <c r="R45" s="529">
        <v>1232.6</v>
      </c>
      <c r="S45" s="529">
        <v>1471.1</v>
      </c>
      <c r="T45" s="529">
        <v>1251</v>
      </c>
      <c r="U45" s="529">
        <v>1251</v>
      </c>
      <c r="V45" s="529">
        <v>1251</v>
      </c>
      <c r="W45" s="529">
        <v>1664.1</v>
      </c>
      <c r="X45" s="529">
        <v>1664.1</v>
      </c>
      <c r="Y45" s="529">
        <v>1664.1</v>
      </c>
      <c r="Z45" s="529">
        <v>2365.5</v>
      </c>
      <c r="AA45" s="529">
        <v>2365.5</v>
      </c>
      <c r="AB45" s="529">
        <v>1786.1</v>
      </c>
      <c r="AC45" s="529">
        <v>1989.6</v>
      </c>
      <c r="AD45" s="529">
        <v>1989.6</v>
      </c>
      <c r="AE45" s="529">
        <v>1989.6</v>
      </c>
      <c r="AF45" s="529">
        <v>1786.1</v>
      </c>
      <c r="AG45" s="529">
        <v>1892.1</v>
      </c>
    </row>
    <row r="46" ht="18" spans="1:33">
      <c r="A46" s="528"/>
      <c r="B46" s="528">
        <v>18</v>
      </c>
      <c r="C46" s="529">
        <v>721.4</v>
      </c>
      <c r="D46" s="529">
        <v>1553.1</v>
      </c>
      <c r="E46" s="529">
        <v>724.5</v>
      </c>
      <c r="F46" s="529">
        <v>701</v>
      </c>
      <c r="G46" s="533">
        <v>1046</v>
      </c>
      <c r="H46" s="529">
        <v>1205.1</v>
      </c>
      <c r="I46" s="529">
        <v>1649</v>
      </c>
      <c r="J46" s="529">
        <v>1206</v>
      </c>
      <c r="K46" s="529">
        <v>1211.1</v>
      </c>
      <c r="L46" s="529">
        <v>1307.1</v>
      </c>
      <c r="M46" s="529">
        <v>1308.6</v>
      </c>
      <c r="N46" s="529">
        <v>988</v>
      </c>
      <c r="O46" s="529">
        <v>988</v>
      </c>
      <c r="P46" s="529">
        <v>988</v>
      </c>
      <c r="Q46" s="529">
        <v>988</v>
      </c>
      <c r="R46" s="529">
        <v>1237.6</v>
      </c>
      <c r="S46" s="529">
        <v>1475.6</v>
      </c>
      <c r="T46" s="529">
        <v>1257</v>
      </c>
      <c r="U46" s="529">
        <v>1257</v>
      </c>
      <c r="V46" s="529">
        <v>1257</v>
      </c>
      <c r="W46" s="529">
        <v>1703.6</v>
      </c>
      <c r="X46" s="529">
        <v>1703.6</v>
      </c>
      <c r="Y46" s="529">
        <v>1703.6</v>
      </c>
      <c r="Z46" s="529">
        <v>2373</v>
      </c>
      <c r="AA46" s="529">
        <v>2373</v>
      </c>
      <c r="AB46" s="529">
        <v>1829.5</v>
      </c>
      <c r="AC46" s="529">
        <v>2002.6</v>
      </c>
      <c r="AD46" s="529">
        <v>2002.6</v>
      </c>
      <c r="AE46" s="529">
        <v>2002.6</v>
      </c>
      <c r="AF46" s="529">
        <v>1829.5</v>
      </c>
      <c r="AG46" s="529">
        <v>1901</v>
      </c>
    </row>
    <row r="47" ht="18" spans="1:33">
      <c r="A47" s="528"/>
      <c r="B47" s="528">
        <v>18.5</v>
      </c>
      <c r="C47" s="529">
        <v>735.7</v>
      </c>
      <c r="D47" s="529">
        <v>1596.6</v>
      </c>
      <c r="E47" s="529">
        <v>732.6</v>
      </c>
      <c r="F47" s="529">
        <v>709.1</v>
      </c>
      <c r="G47" s="533">
        <v>1071.8</v>
      </c>
      <c r="H47" s="529">
        <v>1214.6</v>
      </c>
      <c r="I47" s="529">
        <v>1657.1</v>
      </c>
      <c r="J47" s="529">
        <v>1215.6</v>
      </c>
      <c r="K47" s="529">
        <v>1220.1</v>
      </c>
      <c r="L47" s="529">
        <v>1322.6</v>
      </c>
      <c r="M47" s="529">
        <v>1324.1</v>
      </c>
      <c r="N47" s="529">
        <v>999.1</v>
      </c>
      <c r="O47" s="529">
        <v>999.1</v>
      </c>
      <c r="P47" s="529">
        <v>999.1</v>
      </c>
      <c r="Q47" s="529">
        <v>999.1</v>
      </c>
      <c r="R47" s="529">
        <v>1248.6</v>
      </c>
      <c r="S47" s="529">
        <v>1486.1</v>
      </c>
      <c r="T47" s="529">
        <v>1268.6</v>
      </c>
      <c r="U47" s="529">
        <v>1268.6</v>
      </c>
      <c r="V47" s="529">
        <v>1268.6</v>
      </c>
      <c r="W47" s="529">
        <v>1721.6</v>
      </c>
      <c r="X47" s="529">
        <v>1721.6</v>
      </c>
      <c r="Y47" s="529">
        <v>1721.6</v>
      </c>
      <c r="Z47" s="529">
        <v>2386.6</v>
      </c>
      <c r="AA47" s="529">
        <v>2386.6</v>
      </c>
      <c r="AB47" s="529">
        <v>1879.6</v>
      </c>
      <c r="AC47" s="529">
        <v>2022.1</v>
      </c>
      <c r="AD47" s="529">
        <v>2022.1</v>
      </c>
      <c r="AE47" s="529">
        <v>2022.1</v>
      </c>
      <c r="AF47" s="529">
        <v>1879.6</v>
      </c>
      <c r="AG47" s="529">
        <v>1916.1</v>
      </c>
    </row>
    <row r="48" ht="18" spans="1:33">
      <c r="A48" s="528"/>
      <c r="B48" s="528">
        <v>19</v>
      </c>
      <c r="C48" s="529">
        <v>742</v>
      </c>
      <c r="D48" s="529">
        <v>1634.6</v>
      </c>
      <c r="E48" s="529">
        <v>734.6</v>
      </c>
      <c r="F48" s="529">
        <v>711.1</v>
      </c>
      <c r="G48" s="533">
        <v>1097.6</v>
      </c>
      <c r="H48" s="529">
        <v>1218.1</v>
      </c>
      <c r="I48" s="529">
        <v>1659.6</v>
      </c>
      <c r="J48" s="529">
        <v>1219.1</v>
      </c>
      <c r="K48" s="529">
        <v>1222.6</v>
      </c>
      <c r="L48" s="529">
        <v>1332.1</v>
      </c>
      <c r="M48" s="529">
        <v>1333.6</v>
      </c>
      <c r="N48" s="529">
        <v>1004.6</v>
      </c>
      <c r="O48" s="529">
        <v>1004.6</v>
      </c>
      <c r="P48" s="529">
        <v>1004.6</v>
      </c>
      <c r="Q48" s="529">
        <v>1004.6</v>
      </c>
      <c r="R48" s="529">
        <v>1253.6</v>
      </c>
      <c r="S48" s="529">
        <v>1490.1</v>
      </c>
      <c r="T48" s="529">
        <v>1274.6</v>
      </c>
      <c r="U48" s="529">
        <v>1274.6</v>
      </c>
      <c r="V48" s="529">
        <v>1274.6</v>
      </c>
      <c r="W48" s="529">
        <v>1734.1</v>
      </c>
      <c r="X48" s="529">
        <v>1734.1</v>
      </c>
      <c r="Y48" s="529">
        <v>1734.1</v>
      </c>
      <c r="Z48" s="529">
        <v>2394.1</v>
      </c>
      <c r="AA48" s="529">
        <v>2394.1</v>
      </c>
      <c r="AB48" s="529">
        <v>1923.1</v>
      </c>
      <c r="AC48" s="529">
        <v>2035.6</v>
      </c>
      <c r="AD48" s="529">
        <v>2035.6</v>
      </c>
      <c r="AE48" s="529">
        <v>2035.6</v>
      </c>
      <c r="AF48" s="529">
        <v>1923.1</v>
      </c>
      <c r="AG48" s="529">
        <v>1925.6</v>
      </c>
    </row>
    <row r="49" ht="18" spans="1:33">
      <c r="A49" s="528"/>
      <c r="B49" s="528">
        <v>19.5</v>
      </c>
      <c r="C49" s="529">
        <v>763.2</v>
      </c>
      <c r="D49" s="529">
        <v>1678.1</v>
      </c>
      <c r="E49" s="529">
        <v>743.1</v>
      </c>
      <c r="F49" s="529">
        <v>720.6</v>
      </c>
      <c r="G49" s="533">
        <v>1122.3</v>
      </c>
      <c r="H49" s="529">
        <v>1226.6</v>
      </c>
      <c r="I49" s="529">
        <v>1668.1</v>
      </c>
      <c r="J49" s="529">
        <v>1228.1</v>
      </c>
      <c r="K49" s="529">
        <v>1230.1</v>
      </c>
      <c r="L49" s="529">
        <v>1347.6</v>
      </c>
      <c r="M49" s="529">
        <v>1348.1</v>
      </c>
      <c r="N49" s="529">
        <v>1014.6</v>
      </c>
      <c r="O49" s="529">
        <v>1014.6</v>
      </c>
      <c r="P49" s="529">
        <v>1014.6</v>
      </c>
      <c r="Q49" s="529">
        <v>1014.6</v>
      </c>
      <c r="R49" s="529">
        <v>1263.6</v>
      </c>
      <c r="S49" s="529">
        <v>1500.6</v>
      </c>
      <c r="T49" s="529">
        <v>1284.6</v>
      </c>
      <c r="U49" s="529">
        <v>1284.6</v>
      </c>
      <c r="V49" s="529">
        <v>1284.6</v>
      </c>
      <c r="W49" s="529">
        <v>1744.1</v>
      </c>
      <c r="X49" s="529">
        <v>1744.1</v>
      </c>
      <c r="Y49" s="529">
        <v>1744.1</v>
      </c>
      <c r="Z49" s="529">
        <v>2405.1</v>
      </c>
      <c r="AA49" s="529">
        <v>2405.1</v>
      </c>
      <c r="AB49" s="529">
        <v>2052.1</v>
      </c>
      <c r="AC49" s="529">
        <v>2050.1</v>
      </c>
      <c r="AD49" s="529">
        <v>2050.1</v>
      </c>
      <c r="AE49" s="529">
        <v>2050.1</v>
      </c>
      <c r="AF49" s="529">
        <v>2052.1</v>
      </c>
      <c r="AG49" s="529">
        <v>1941.1</v>
      </c>
    </row>
    <row r="50" ht="18" spans="1:33">
      <c r="A50" s="528"/>
      <c r="B50" s="528">
        <v>20</v>
      </c>
      <c r="C50" s="529">
        <v>762.5</v>
      </c>
      <c r="D50" s="529">
        <v>1716.1</v>
      </c>
      <c r="E50" s="529">
        <v>744.6</v>
      </c>
      <c r="F50" s="529">
        <v>722.1</v>
      </c>
      <c r="G50" s="533">
        <v>1148.1</v>
      </c>
      <c r="H50" s="529">
        <v>1228.1</v>
      </c>
      <c r="I50" s="529">
        <v>1669.6</v>
      </c>
      <c r="J50" s="529">
        <v>1229.6</v>
      </c>
      <c r="K50" s="529">
        <v>1231.6</v>
      </c>
      <c r="L50" s="529">
        <v>1356.1</v>
      </c>
      <c r="M50" s="529">
        <v>1356.6</v>
      </c>
      <c r="N50" s="529">
        <v>1018.6</v>
      </c>
      <c r="O50" s="529">
        <v>1018.6</v>
      </c>
      <c r="P50" s="529">
        <v>1018.6</v>
      </c>
      <c r="Q50" s="529">
        <v>1018.6</v>
      </c>
      <c r="R50" s="529">
        <v>1267.6</v>
      </c>
      <c r="S50" s="529">
        <v>1504.6</v>
      </c>
      <c r="T50" s="529">
        <v>1288.6</v>
      </c>
      <c r="U50" s="529">
        <v>1288.6</v>
      </c>
      <c r="V50" s="529">
        <v>1288.6</v>
      </c>
      <c r="W50" s="529">
        <v>1748.1</v>
      </c>
      <c r="X50" s="529">
        <v>1748.1</v>
      </c>
      <c r="Y50" s="529">
        <v>1748.1</v>
      </c>
      <c r="Z50" s="529">
        <v>2409.1</v>
      </c>
      <c r="AA50" s="529">
        <v>2409.1</v>
      </c>
      <c r="AB50" s="529">
        <v>2060.6</v>
      </c>
      <c r="AC50" s="529">
        <v>2058.6</v>
      </c>
      <c r="AD50" s="529">
        <v>2058.6</v>
      </c>
      <c r="AE50" s="529">
        <v>2058.6</v>
      </c>
      <c r="AF50" s="529">
        <v>2060.6</v>
      </c>
      <c r="AG50" s="529">
        <v>1949.6</v>
      </c>
    </row>
    <row r="51" ht="18" spans="1:33">
      <c r="A51" s="528"/>
      <c r="B51" s="528">
        <v>20.5</v>
      </c>
      <c r="C51" s="529">
        <v>884.4</v>
      </c>
      <c r="D51" s="529">
        <v>1759.6</v>
      </c>
      <c r="E51" s="529">
        <v>779.6</v>
      </c>
      <c r="F51" s="529">
        <v>756.1</v>
      </c>
      <c r="G51" s="533">
        <v>1138.7</v>
      </c>
      <c r="H51" s="529">
        <v>1287.2</v>
      </c>
      <c r="I51" s="529">
        <v>1750.6</v>
      </c>
      <c r="J51" s="529">
        <v>1288.6</v>
      </c>
      <c r="K51" s="529">
        <v>1290.6</v>
      </c>
      <c r="L51" s="529">
        <v>1414.1</v>
      </c>
      <c r="M51" s="529">
        <v>1415.2</v>
      </c>
      <c r="N51" s="529">
        <v>1064.7</v>
      </c>
      <c r="O51" s="529">
        <v>1064.7</v>
      </c>
      <c r="P51" s="529">
        <v>1064.7</v>
      </c>
      <c r="Q51" s="529">
        <v>1064.7</v>
      </c>
      <c r="R51" s="529">
        <v>1326.1</v>
      </c>
      <c r="S51" s="529">
        <v>1575.2</v>
      </c>
      <c r="T51" s="529">
        <v>1348.1</v>
      </c>
      <c r="U51" s="529">
        <v>1348.1</v>
      </c>
      <c r="V51" s="529">
        <v>1348.1</v>
      </c>
      <c r="W51" s="529">
        <v>1830.6</v>
      </c>
      <c r="X51" s="529">
        <v>1830.6</v>
      </c>
      <c r="Y51" s="529">
        <v>1830.6</v>
      </c>
      <c r="Z51" s="529">
        <v>2524.6</v>
      </c>
      <c r="AA51" s="529">
        <v>2524.6</v>
      </c>
      <c r="AB51" s="529">
        <v>2154.1</v>
      </c>
      <c r="AC51" s="529">
        <v>2152.1</v>
      </c>
      <c r="AD51" s="529">
        <v>2152.1</v>
      </c>
      <c r="AE51" s="529">
        <v>2152.1</v>
      </c>
      <c r="AF51" s="529">
        <v>2154.1</v>
      </c>
      <c r="AG51" s="529">
        <v>2037.6</v>
      </c>
    </row>
    <row r="52" ht="18" spans="1:33">
      <c r="A52" s="528"/>
      <c r="B52" s="528">
        <v>21</v>
      </c>
      <c r="C52" s="529">
        <v>884.9</v>
      </c>
      <c r="D52" s="529">
        <v>1797.7</v>
      </c>
      <c r="E52" s="529">
        <v>781.2</v>
      </c>
      <c r="F52" s="529">
        <v>757.7</v>
      </c>
      <c r="G52" s="533">
        <v>1150.2</v>
      </c>
      <c r="H52" s="529">
        <v>1288.7</v>
      </c>
      <c r="I52" s="529">
        <v>1752.2</v>
      </c>
      <c r="J52" s="529">
        <v>1290.2</v>
      </c>
      <c r="K52" s="529">
        <v>1292.1</v>
      </c>
      <c r="L52" s="529">
        <v>1422.6</v>
      </c>
      <c r="M52" s="529">
        <v>1423.6</v>
      </c>
      <c r="N52" s="529">
        <v>1068.6</v>
      </c>
      <c r="O52" s="529">
        <v>1068.6</v>
      </c>
      <c r="P52" s="529">
        <v>1068.6</v>
      </c>
      <c r="Q52" s="529">
        <v>1068.6</v>
      </c>
      <c r="R52" s="529">
        <v>1330.2</v>
      </c>
      <c r="S52" s="529">
        <v>1579.1</v>
      </c>
      <c r="T52" s="529">
        <v>1352.2</v>
      </c>
      <c r="U52" s="529">
        <v>1352.2</v>
      </c>
      <c r="V52" s="529">
        <v>1352.2</v>
      </c>
      <c r="W52" s="529">
        <v>1834.6</v>
      </c>
      <c r="X52" s="529">
        <v>1834.6</v>
      </c>
      <c r="Y52" s="529">
        <v>1834.6</v>
      </c>
      <c r="Z52" s="529">
        <v>2528.7</v>
      </c>
      <c r="AA52" s="529">
        <v>2528.7</v>
      </c>
      <c r="AB52" s="529">
        <v>2162.6</v>
      </c>
      <c r="AC52" s="529">
        <v>2160.7</v>
      </c>
      <c r="AD52" s="529">
        <v>2160.7</v>
      </c>
      <c r="AE52" s="529">
        <v>2160.7</v>
      </c>
      <c r="AF52" s="529">
        <v>2162.6</v>
      </c>
      <c r="AG52" s="529">
        <v>2046.2</v>
      </c>
    </row>
    <row r="53" ht="18" spans="1:33">
      <c r="A53" s="528"/>
      <c r="B53" s="528">
        <v>21.5</v>
      </c>
      <c r="C53" s="529">
        <v>925.85</v>
      </c>
      <c r="D53" s="529">
        <v>1841.7</v>
      </c>
      <c r="E53" s="529">
        <v>816.7</v>
      </c>
      <c r="F53" s="529">
        <v>791.7</v>
      </c>
      <c r="G53" s="533">
        <v>1161.7</v>
      </c>
      <c r="H53" s="529">
        <v>1347.7</v>
      </c>
      <c r="I53" s="529">
        <v>1833.6</v>
      </c>
      <c r="J53" s="529">
        <v>1349.2</v>
      </c>
      <c r="K53" s="529">
        <v>1351.7</v>
      </c>
      <c r="L53" s="529">
        <v>1481.2</v>
      </c>
      <c r="M53" s="529">
        <v>1482.2</v>
      </c>
      <c r="N53" s="529">
        <v>1115.1</v>
      </c>
      <c r="O53" s="529">
        <v>1115.1</v>
      </c>
      <c r="P53" s="529">
        <v>1115.1</v>
      </c>
      <c r="Q53" s="529">
        <v>1115.1</v>
      </c>
      <c r="R53" s="529">
        <v>1388.1</v>
      </c>
      <c r="S53" s="529">
        <v>1649.7</v>
      </c>
      <c r="T53" s="529">
        <v>1411.6</v>
      </c>
      <c r="U53" s="529">
        <v>1411.6</v>
      </c>
      <c r="V53" s="529">
        <v>1411.6</v>
      </c>
      <c r="W53" s="529">
        <v>1917.2</v>
      </c>
      <c r="X53" s="529">
        <v>1917.2</v>
      </c>
      <c r="Y53" s="529">
        <v>1917.2</v>
      </c>
      <c r="Z53" s="529">
        <v>2644.2</v>
      </c>
      <c r="AA53" s="529">
        <v>2644.2</v>
      </c>
      <c r="AB53" s="529">
        <v>2256.7</v>
      </c>
      <c r="AC53" s="529">
        <v>2254.7</v>
      </c>
      <c r="AD53" s="529">
        <v>2254.7</v>
      </c>
      <c r="AE53" s="529">
        <v>2254.7</v>
      </c>
      <c r="AF53" s="529">
        <v>2256.7</v>
      </c>
      <c r="AG53" s="529">
        <v>2134.7</v>
      </c>
    </row>
    <row r="54" ht="18" spans="1:33">
      <c r="A54" s="528"/>
      <c r="B54" s="528">
        <v>22</v>
      </c>
      <c r="C54" s="529">
        <v>926.35</v>
      </c>
      <c r="D54" s="529">
        <v>1879.2</v>
      </c>
      <c r="E54" s="529">
        <v>818.2</v>
      </c>
      <c r="F54" s="529">
        <v>793.2</v>
      </c>
      <c r="G54" s="533">
        <v>1173.2</v>
      </c>
      <c r="H54" s="529">
        <v>1349.2</v>
      </c>
      <c r="I54" s="529">
        <v>1835.2</v>
      </c>
      <c r="J54" s="529">
        <v>1350.7</v>
      </c>
      <c r="K54" s="529">
        <v>1353.2</v>
      </c>
      <c r="L54" s="529">
        <v>1489.7</v>
      </c>
      <c r="M54" s="529">
        <v>1490.6</v>
      </c>
      <c r="N54" s="529">
        <v>1119.2</v>
      </c>
      <c r="O54" s="529">
        <v>1119.2</v>
      </c>
      <c r="P54" s="529">
        <v>1119.2</v>
      </c>
      <c r="Q54" s="529">
        <v>1119.2</v>
      </c>
      <c r="R54" s="529">
        <v>1392.2</v>
      </c>
      <c r="S54" s="529">
        <v>1653.6</v>
      </c>
      <c r="T54" s="529">
        <v>1415.7</v>
      </c>
      <c r="U54" s="529">
        <v>1415.7</v>
      </c>
      <c r="V54" s="529">
        <v>1415.7</v>
      </c>
      <c r="W54" s="529">
        <v>1921.1</v>
      </c>
      <c r="X54" s="529">
        <v>1921.1</v>
      </c>
      <c r="Y54" s="529">
        <v>1921.1</v>
      </c>
      <c r="Z54" s="529">
        <v>2648.2</v>
      </c>
      <c r="AA54" s="529">
        <v>2648.2</v>
      </c>
      <c r="AB54" s="529">
        <v>2265.2</v>
      </c>
      <c r="AC54" s="529">
        <v>2263.1</v>
      </c>
      <c r="AD54" s="529">
        <v>2263.1</v>
      </c>
      <c r="AE54" s="529">
        <v>2263.1</v>
      </c>
      <c r="AF54" s="529">
        <v>2265.2</v>
      </c>
      <c r="AG54" s="529">
        <v>2143.1</v>
      </c>
    </row>
    <row r="55" ht="18" spans="1:33">
      <c r="A55" s="528"/>
      <c r="B55" s="528">
        <v>22.5</v>
      </c>
      <c r="C55" s="529">
        <v>967.3</v>
      </c>
      <c r="D55" s="529">
        <v>1923.2</v>
      </c>
      <c r="E55" s="529">
        <v>853.2</v>
      </c>
      <c r="F55" s="529">
        <v>826.7</v>
      </c>
      <c r="G55" s="533">
        <v>1184.7</v>
      </c>
      <c r="H55" s="529">
        <v>1408.2</v>
      </c>
      <c r="I55" s="529">
        <v>1916.2</v>
      </c>
      <c r="J55" s="529">
        <v>1410.2</v>
      </c>
      <c r="K55" s="529">
        <v>1412.2</v>
      </c>
      <c r="L55" s="529">
        <v>1548.2</v>
      </c>
      <c r="M55" s="529">
        <v>1549.2</v>
      </c>
      <c r="N55" s="529">
        <v>1165.2</v>
      </c>
      <c r="O55" s="529">
        <v>1165.2</v>
      </c>
      <c r="P55" s="529">
        <v>1165.2</v>
      </c>
      <c r="Q55" s="529">
        <v>1165.2</v>
      </c>
      <c r="R55" s="529">
        <v>1450.7</v>
      </c>
      <c r="S55" s="529">
        <v>1724.2</v>
      </c>
      <c r="T55" s="529">
        <v>1475.2</v>
      </c>
      <c r="U55" s="529">
        <v>1475.2</v>
      </c>
      <c r="V55" s="529">
        <v>1475.2</v>
      </c>
      <c r="W55" s="529">
        <v>2003.7</v>
      </c>
      <c r="X55" s="529">
        <v>2003.7</v>
      </c>
      <c r="Y55" s="529">
        <v>2003.7</v>
      </c>
      <c r="Z55" s="529">
        <v>2763.7</v>
      </c>
      <c r="AA55" s="529">
        <v>2763.7</v>
      </c>
      <c r="AB55" s="529">
        <v>2358.7</v>
      </c>
      <c r="AC55" s="529">
        <v>2356.7</v>
      </c>
      <c r="AD55" s="529">
        <v>2356.7</v>
      </c>
      <c r="AE55" s="529">
        <v>2356.7</v>
      </c>
      <c r="AF55" s="529">
        <v>2358.7</v>
      </c>
      <c r="AG55" s="529">
        <v>2231.2</v>
      </c>
    </row>
    <row r="56" ht="18" spans="1:33">
      <c r="A56" s="528"/>
      <c r="B56" s="528">
        <v>23</v>
      </c>
      <c r="C56" s="529">
        <v>967.8</v>
      </c>
      <c r="D56" s="529">
        <v>1960.7</v>
      </c>
      <c r="E56" s="529">
        <v>854.7</v>
      </c>
      <c r="F56" s="529">
        <v>828.2</v>
      </c>
      <c r="G56" s="533">
        <v>1196.2</v>
      </c>
      <c r="H56" s="529">
        <v>1409.7</v>
      </c>
      <c r="I56" s="529">
        <v>1917.7</v>
      </c>
      <c r="J56" s="529">
        <v>1411.7</v>
      </c>
      <c r="K56" s="529">
        <v>1413.7</v>
      </c>
      <c r="L56" s="529">
        <v>1556.7</v>
      </c>
      <c r="M56" s="529">
        <v>1557.7</v>
      </c>
      <c r="N56" s="529">
        <v>1169.2</v>
      </c>
      <c r="O56" s="529">
        <v>1169.2</v>
      </c>
      <c r="P56" s="529">
        <v>1169.2</v>
      </c>
      <c r="Q56" s="529">
        <v>1169.2</v>
      </c>
      <c r="R56" s="529">
        <v>1454.7</v>
      </c>
      <c r="S56" s="529">
        <v>1728.2</v>
      </c>
      <c r="T56" s="529">
        <v>1479.2</v>
      </c>
      <c r="U56" s="529">
        <v>1479.2</v>
      </c>
      <c r="V56" s="529">
        <v>1479.2</v>
      </c>
      <c r="W56" s="529">
        <v>2007.7</v>
      </c>
      <c r="X56" s="529">
        <v>2007.7</v>
      </c>
      <c r="Y56" s="529">
        <v>2007.7</v>
      </c>
      <c r="Z56" s="529">
        <v>2767.7</v>
      </c>
      <c r="AA56" s="529">
        <v>2767.7</v>
      </c>
      <c r="AB56" s="529">
        <v>2367.2</v>
      </c>
      <c r="AC56" s="529">
        <v>2365.2</v>
      </c>
      <c r="AD56" s="529">
        <v>2365.2</v>
      </c>
      <c r="AE56" s="529">
        <v>2365.2</v>
      </c>
      <c r="AF56" s="529">
        <v>2367.2</v>
      </c>
      <c r="AG56" s="529">
        <v>2239.7</v>
      </c>
    </row>
    <row r="57" ht="18" spans="1:33">
      <c r="A57" s="528"/>
      <c r="B57" s="528">
        <v>23.5</v>
      </c>
      <c r="C57" s="529">
        <v>1008.75</v>
      </c>
      <c r="D57" s="529">
        <v>2004.8</v>
      </c>
      <c r="E57" s="529">
        <v>889.7</v>
      </c>
      <c r="F57" s="529">
        <v>862.2</v>
      </c>
      <c r="G57" s="533">
        <v>1207.7</v>
      </c>
      <c r="H57" s="529">
        <v>1469.2</v>
      </c>
      <c r="I57" s="529">
        <v>1998.7</v>
      </c>
      <c r="J57" s="529">
        <v>1470.7</v>
      </c>
      <c r="K57" s="529">
        <v>1472.7</v>
      </c>
      <c r="L57" s="529">
        <v>1615.2</v>
      </c>
      <c r="M57" s="529">
        <v>1615.8</v>
      </c>
      <c r="N57" s="529">
        <v>1215.2</v>
      </c>
      <c r="O57" s="529">
        <v>1215.2</v>
      </c>
      <c r="P57" s="529">
        <v>1215.2</v>
      </c>
      <c r="Q57" s="529">
        <v>1215.2</v>
      </c>
      <c r="R57" s="529">
        <v>1513.2</v>
      </c>
      <c r="S57" s="529">
        <v>1798.7</v>
      </c>
      <c r="T57" s="529">
        <v>1538.7</v>
      </c>
      <c r="U57" s="529">
        <v>1538.7</v>
      </c>
      <c r="V57" s="529">
        <v>1538.7</v>
      </c>
      <c r="W57" s="529">
        <v>2090.3</v>
      </c>
      <c r="X57" s="529">
        <v>2090.3</v>
      </c>
      <c r="Y57" s="529">
        <v>2090.3</v>
      </c>
      <c r="Z57" s="529">
        <v>2883.2</v>
      </c>
      <c r="AA57" s="529">
        <v>2883.2</v>
      </c>
      <c r="AB57" s="529">
        <v>2460.7</v>
      </c>
      <c r="AC57" s="529">
        <v>2458.7</v>
      </c>
      <c r="AD57" s="529">
        <v>2458.7</v>
      </c>
      <c r="AE57" s="529">
        <v>2458.7</v>
      </c>
      <c r="AF57" s="529">
        <v>2460.7</v>
      </c>
      <c r="AG57" s="529">
        <v>2327.7</v>
      </c>
    </row>
    <row r="58" ht="18" spans="1:33">
      <c r="A58" s="528"/>
      <c r="B58" s="528">
        <v>24</v>
      </c>
      <c r="C58" s="529">
        <v>1009.25</v>
      </c>
      <c r="D58" s="529">
        <v>2042.2</v>
      </c>
      <c r="E58" s="529">
        <v>891.2</v>
      </c>
      <c r="F58" s="529">
        <v>863.7</v>
      </c>
      <c r="G58" s="533">
        <v>1219.2</v>
      </c>
      <c r="H58" s="529">
        <v>1470.2</v>
      </c>
      <c r="I58" s="529">
        <v>2000.2</v>
      </c>
      <c r="J58" s="529">
        <v>1472.2</v>
      </c>
      <c r="K58" s="529">
        <v>1474.3</v>
      </c>
      <c r="L58" s="529">
        <v>1623.7</v>
      </c>
      <c r="M58" s="529">
        <v>1624.2</v>
      </c>
      <c r="N58" s="529">
        <v>1219.2</v>
      </c>
      <c r="O58" s="529">
        <v>1219.2</v>
      </c>
      <c r="P58" s="529">
        <v>1219.2</v>
      </c>
      <c r="Q58" s="529">
        <v>1219.2</v>
      </c>
      <c r="R58" s="529">
        <v>1517.2</v>
      </c>
      <c r="S58" s="529">
        <v>1802.7</v>
      </c>
      <c r="T58" s="529">
        <v>1542.7</v>
      </c>
      <c r="U58" s="529">
        <v>1542.7</v>
      </c>
      <c r="V58" s="529">
        <v>1542.7</v>
      </c>
      <c r="W58" s="529">
        <v>2094.2</v>
      </c>
      <c r="X58" s="529">
        <v>2094.2</v>
      </c>
      <c r="Y58" s="529">
        <v>2094.2</v>
      </c>
      <c r="Z58" s="529">
        <v>2887.2</v>
      </c>
      <c r="AA58" s="529">
        <v>2887.2</v>
      </c>
      <c r="AB58" s="529">
        <v>2469.2</v>
      </c>
      <c r="AC58" s="529">
        <v>2467.3</v>
      </c>
      <c r="AD58" s="529">
        <v>2467.3</v>
      </c>
      <c r="AE58" s="529">
        <v>2467.3</v>
      </c>
      <c r="AF58" s="529">
        <v>2469.2</v>
      </c>
      <c r="AG58" s="529">
        <v>2336.3</v>
      </c>
    </row>
    <row r="59" ht="18" spans="1:33">
      <c r="A59" s="528"/>
      <c r="B59" s="528">
        <v>24.5</v>
      </c>
      <c r="C59" s="529">
        <v>1050.2</v>
      </c>
      <c r="D59" s="529">
        <v>2086.3</v>
      </c>
      <c r="E59" s="529">
        <v>926.3</v>
      </c>
      <c r="F59" s="529">
        <v>897.3</v>
      </c>
      <c r="G59" s="533">
        <v>1230.7</v>
      </c>
      <c r="H59" s="529">
        <v>1529.7</v>
      </c>
      <c r="I59" s="529">
        <v>2081.2</v>
      </c>
      <c r="J59" s="529">
        <v>1531.3</v>
      </c>
      <c r="K59" s="529">
        <v>1533.2</v>
      </c>
      <c r="L59" s="529">
        <v>1682.2</v>
      </c>
      <c r="M59" s="529">
        <v>1682.7</v>
      </c>
      <c r="N59" s="529">
        <v>1265.7</v>
      </c>
      <c r="O59" s="529">
        <v>1265.7</v>
      </c>
      <c r="P59" s="529">
        <v>1265.7</v>
      </c>
      <c r="Q59" s="529">
        <v>1265.7</v>
      </c>
      <c r="R59" s="529">
        <v>1575.2</v>
      </c>
      <c r="S59" s="529">
        <v>1873.2</v>
      </c>
      <c r="T59" s="529">
        <v>1602.2</v>
      </c>
      <c r="U59" s="529">
        <v>1602.2</v>
      </c>
      <c r="V59" s="529">
        <v>1602.2</v>
      </c>
      <c r="W59" s="529">
        <v>2176.8</v>
      </c>
      <c r="X59" s="529">
        <v>2176.8</v>
      </c>
      <c r="Y59" s="529">
        <v>2176.8</v>
      </c>
      <c r="Z59" s="529">
        <v>3002.7</v>
      </c>
      <c r="AA59" s="529">
        <v>3002.7</v>
      </c>
      <c r="AB59" s="529">
        <v>2563.3</v>
      </c>
      <c r="AC59" s="529">
        <v>2561.2</v>
      </c>
      <c r="AD59" s="529">
        <v>2561.2</v>
      </c>
      <c r="AE59" s="529">
        <v>2561.2</v>
      </c>
      <c r="AF59" s="529">
        <v>2563.3</v>
      </c>
      <c r="AG59" s="529">
        <v>2424.2</v>
      </c>
    </row>
    <row r="60" ht="18" spans="1:33">
      <c r="A60" s="528"/>
      <c r="B60" s="528">
        <v>25</v>
      </c>
      <c r="C60" s="529">
        <v>1050.7</v>
      </c>
      <c r="D60" s="529">
        <v>2124.2</v>
      </c>
      <c r="E60" s="529">
        <v>927.8</v>
      </c>
      <c r="F60" s="529">
        <v>898.8</v>
      </c>
      <c r="G60" s="533">
        <v>1241.1</v>
      </c>
      <c r="H60" s="529">
        <v>1531.2</v>
      </c>
      <c r="I60" s="529">
        <v>2082.7</v>
      </c>
      <c r="J60" s="529">
        <v>1532.7</v>
      </c>
      <c r="K60" s="529">
        <v>1534.8</v>
      </c>
      <c r="L60" s="529">
        <v>1690.7</v>
      </c>
      <c r="M60" s="529">
        <v>1691.2</v>
      </c>
      <c r="N60" s="529">
        <v>1269.8</v>
      </c>
      <c r="O60" s="529">
        <v>1269.8</v>
      </c>
      <c r="P60" s="529">
        <v>1269.8</v>
      </c>
      <c r="Q60" s="529">
        <v>1269.8</v>
      </c>
      <c r="R60" s="529">
        <v>1579.2</v>
      </c>
      <c r="S60" s="529">
        <v>1877.2</v>
      </c>
      <c r="T60" s="529">
        <v>1606.3</v>
      </c>
      <c r="U60" s="529">
        <v>1606.3</v>
      </c>
      <c r="V60" s="529">
        <v>1606.3</v>
      </c>
      <c r="W60" s="529">
        <v>2180.7</v>
      </c>
      <c r="X60" s="529">
        <v>2180.7</v>
      </c>
      <c r="Y60" s="529">
        <v>2180.7</v>
      </c>
      <c r="Z60" s="529">
        <v>3006.8</v>
      </c>
      <c r="AA60" s="529">
        <v>3006.8</v>
      </c>
      <c r="AB60" s="529">
        <v>2571.8</v>
      </c>
      <c r="AC60" s="529">
        <v>2569.7</v>
      </c>
      <c r="AD60" s="529">
        <v>2569.7</v>
      </c>
      <c r="AE60" s="529">
        <v>2569.7</v>
      </c>
      <c r="AF60" s="529">
        <v>2571.8</v>
      </c>
      <c r="AG60" s="529">
        <v>2432.8</v>
      </c>
    </row>
    <row r="61" ht="18" spans="1:33">
      <c r="A61" s="528"/>
      <c r="B61" s="528">
        <v>25.5</v>
      </c>
      <c r="C61" s="529">
        <v>1091.65</v>
      </c>
      <c r="D61" s="529">
        <v>2167.8</v>
      </c>
      <c r="E61" s="529">
        <v>962.8</v>
      </c>
      <c r="F61" s="529">
        <v>932.8</v>
      </c>
      <c r="G61" s="533">
        <v>1252.6</v>
      </c>
      <c r="H61" s="529">
        <v>1590.3</v>
      </c>
      <c r="I61" s="529">
        <v>2163.7</v>
      </c>
      <c r="J61" s="529">
        <v>1591.8</v>
      </c>
      <c r="K61" s="529">
        <v>1593.8</v>
      </c>
      <c r="L61" s="529">
        <v>1749.3</v>
      </c>
      <c r="M61" s="529">
        <v>1749.8</v>
      </c>
      <c r="N61" s="529">
        <v>1315.8</v>
      </c>
      <c r="O61" s="529">
        <v>1315.8</v>
      </c>
      <c r="P61" s="529">
        <v>1315.8</v>
      </c>
      <c r="Q61" s="529">
        <v>1315.8</v>
      </c>
      <c r="R61" s="529">
        <v>1637.8</v>
      </c>
      <c r="S61" s="529">
        <v>1947.8</v>
      </c>
      <c r="T61" s="529">
        <v>1665.7</v>
      </c>
      <c r="U61" s="529">
        <v>1665.7</v>
      </c>
      <c r="V61" s="529">
        <v>1665.7</v>
      </c>
      <c r="W61" s="529">
        <v>2263.3</v>
      </c>
      <c r="X61" s="529">
        <v>2263.3</v>
      </c>
      <c r="Y61" s="529">
        <v>2263.3</v>
      </c>
      <c r="Z61" s="529">
        <v>3122.3</v>
      </c>
      <c r="AA61" s="529">
        <v>3122.3</v>
      </c>
      <c r="AB61" s="529">
        <v>2665.3</v>
      </c>
      <c r="AC61" s="529">
        <v>2663.3</v>
      </c>
      <c r="AD61" s="529">
        <v>2663.3</v>
      </c>
      <c r="AE61" s="529">
        <v>2663.3</v>
      </c>
      <c r="AF61" s="529">
        <v>2665.3</v>
      </c>
      <c r="AG61" s="529">
        <v>2520.8</v>
      </c>
    </row>
    <row r="62" ht="18" spans="1:33">
      <c r="A62" s="528"/>
      <c r="B62" s="528">
        <v>26</v>
      </c>
      <c r="C62" s="529">
        <v>1092.15</v>
      </c>
      <c r="D62" s="529">
        <v>2205.7</v>
      </c>
      <c r="E62" s="529">
        <v>964.2</v>
      </c>
      <c r="F62" s="529">
        <v>934.3</v>
      </c>
      <c r="G62" s="533">
        <v>1264.1</v>
      </c>
      <c r="H62" s="529">
        <v>1591.7</v>
      </c>
      <c r="I62" s="529">
        <v>2165.3</v>
      </c>
      <c r="J62" s="529">
        <v>1593.2</v>
      </c>
      <c r="K62" s="529">
        <v>1595.3</v>
      </c>
      <c r="L62" s="529">
        <v>1757.8</v>
      </c>
      <c r="M62" s="529">
        <v>1758.3</v>
      </c>
      <c r="N62" s="529">
        <v>1319.8</v>
      </c>
      <c r="O62" s="529">
        <v>1319.8</v>
      </c>
      <c r="P62" s="529">
        <v>1319.8</v>
      </c>
      <c r="Q62" s="529">
        <v>1319.8</v>
      </c>
      <c r="R62" s="529">
        <v>1641.8</v>
      </c>
      <c r="S62" s="529">
        <v>1951.7</v>
      </c>
      <c r="T62" s="529">
        <v>1669.8</v>
      </c>
      <c r="U62" s="529">
        <v>1669.8</v>
      </c>
      <c r="V62" s="529">
        <v>1669.8</v>
      </c>
      <c r="W62" s="529">
        <v>2267.3</v>
      </c>
      <c r="X62" s="529">
        <v>2267.3</v>
      </c>
      <c r="Y62" s="529">
        <v>2267.3</v>
      </c>
      <c r="Z62" s="529">
        <v>3126.3</v>
      </c>
      <c r="AA62" s="529">
        <v>3126.3</v>
      </c>
      <c r="AB62" s="529">
        <v>2673.8</v>
      </c>
      <c r="AC62" s="529">
        <v>2671.7</v>
      </c>
      <c r="AD62" s="529">
        <v>2671.7</v>
      </c>
      <c r="AE62" s="529">
        <v>2671.7</v>
      </c>
      <c r="AF62" s="529">
        <v>2673.8</v>
      </c>
      <c r="AG62" s="529">
        <v>2529.3</v>
      </c>
    </row>
    <row r="63" ht="18" spans="1:33">
      <c r="A63" s="528"/>
      <c r="B63" s="528">
        <v>26.5</v>
      </c>
      <c r="C63" s="529">
        <v>1133.1</v>
      </c>
      <c r="D63" s="529">
        <v>2249.3</v>
      </c>
      <c r="E63" s="529">
        <v>999.3</v>
      </c>
      <c r="F63" s="529">
        <v>968.3</v>
      </c>
      <c r="G63" s="533">
        <v>1275.6</v>
      </c>
      <c r="H63" s="529">
        <v>1650.8</v>
      </c>
      <c r="I63" s="529">
        <v>2246.8</v>
      </c>
      <c r="J63" s="529">
        <v>1652.3</v>
      </c>
      <c r="K63" s="529">
        <v>1654.8</v>
      </c>
      <c r="L63" s="529">
        <v>1816.3</v>
      </c>
      <c r="M63" s="529">
        <v>1816.8</v>
      </c>
      <c r="N63" s="529">
        <v>1365.8</v>
      </c>
      <c r="O63" s="529">
        <v>1365.8</v>
      </c>
      <c r="P63" s="529">
        <v>1365.8</v>
      </c>
      <c r="Q63" s="529">
        <v>1365.8</v>
      </c>
      <c r="R63" s="529">
        <v>1700.3</v>
      </c>
      <c r="S63" s="529">
        <v>2022.3</v>
      </c>
      <c r="T63" s="529">
        <v>1729.3</v>
      </c>
      <c r="U63" s="529">
        <v>1729.3</v>
      </c>
      <c r="V63" s="529">
        <v>1729.3</v>
      </c>
      <c r="W63" s="529">
        <v>2350.3</v>
      </c>
      <c r="X63" s="529">
        <v>2350.3</v>
      </c>
      <c r="Y63" s="529">
        <v>2350.3</v>
      </c>
      <c r="Z63" s="529">
        <v>3241.8</v>
      </c>
      <c r="AA63" s="529">
        <v>3241.8</v>
      </c>
      <c r="AB63" s="529">
        <v>2767.8</v>
      </c>
      <c r="AC63" s="529">
        <v>2765.3</v>
      </c>
      <c r="AD63" s="529">
        <v>2765.3</v>
      </c>
      <c r="AE63" s="529">
        <v>2765.3</v>
      </c>
      <c r="AF63" s="529">
        <v>2767.8</v>
      </c>
      <c r="AG63" s="529">
        <v>2617.8</v>
      </c>
    </row>
    <row r="64" ht="18" spans="1:33">
      <c r="A64" s="528"/>
      <c r="B64" s="528">
        <v>27</v>
      </c>
      <c r="C64" s="529">
        <v>1133.6</v>
      </c>
      <c r="D64" s="529">
        <v>2287.3</v>
      </c>
      <c r="E64" s="529">
        <v>1000.8</v>
      </c>
      <c r="F64" s="529">
        <v>969.8</v>
      </c>
      <c r="G64" s="533">
        <v>1287.1</v>
      </c>
      <c r="H64" s="529">
        <v>1652.3</v>
      </c>
      <c r="I64" s="529">
        <v>2248.3</v>
      </c>
      <c r="J64" s="529">
        <v>1653.8</v>
      </c>
      <c r="K64" s="529">
        <v>1655.8</v>
      </c>
      <c r="L64" s="529">
        <v>1824.3</v>
      </c>
      <c r="M64" s="529">
        <v>1825.3</v>
      </c>
      <c r="N64" s="529">
        <v>1369.8</v>
      </c>
      <c r="O64" s="529">
        <v>1369.8</v>
      </c>
      <c r="P64" s="529">
        <v>1369.8</v>
      </c>
      <c r="Q64" s="529">
        <v>1369.8</v>
      </c>
      <c r="R64" s="529">
        <v>1704.3</v>
      </c>
      <c r="S64" s="529">
        <v>2026.3</v>
      </c>
      <c r="T64" s="529">
        <v>1733.3</v>
      </c>
      <c r="U64" s="529">
        <v>1733.3</v>
      </c>
      <c r="V64" s="529">
        <v>1733.3</v>
      </c>
      <c r="W64" s="529">
        <v>2353.8</v>
      </c>
      <c r="X64" s="529">
        <v>2353.8</v>
      </c>
      <c r="Y64" s="529">
        <v>2353.8</v>
      </c>
      <c r="Z64" s="529">
        <v>3245.8</v>
      </c>
      <c r="AA64" s="529">
        <v>3245.8</v>
      </c>
      <c r="AB64" s="529">
        <v>2775.8</v>
      </c>
      <c r="AC64" s="529">
        <v>2773.8</v>
      </c>
      <c r="AD64" s="529">
        <v>2773.8</v>
      </c>
      <c r="AE64" s="529">
        <v>2773.8</v>
      </c>
      <c r="AF64" s="529">
        <v>2775.8</v>
      </c>
      <c r="AG64" s="529">
        <v>2626.3</v>
      </c>
    </row>
    <row r="65" ht="18" spans="1:33">
      <c r="A65" s="528"/>
      <c r="B65" s="528">
        <v>27.5</v>
      </c>
      <c r="C65" s="529">
        <v>1174.55</v>
      </c>
      <c r="D65" s="529">
        <v>2331.3</v>
      </c>
      <c r="E65" s="529">
        <v>1035.8</v>
      </c>
      <c r="F65" s="529">
        <v>1003.3</v>
      </c>
      <c r="G65" s="533">
        <v>1298.6</v>
      </c>
      <c r="H65" s="529">
        <v>1711.4</v>
      </c>
      <c r="I65" s="529">
        <v>2329.4</v>
      </c>
      <c r="J65" s="529">
        <v>1712.9</v>
      </c>
      <c r="K65" s="529">
        <v>1715.3</v>
      </c>
      <c r="L65" s="529">
        <v>1882.8</v>
      </c>
      <c r="M65" s="529">
        <v>1883.9</v>
      </c>
      <c r="N65" s="529">
        <v>1416.4</v>
      </c>
      <c r="O65" s="529">
        <v>1416.4</v>
      </c>
      <c r="P65" s="529">
        <v>1416.4</v>
      </c>
      <c r="Q65" s="529">
        <v>1416.4</v>
      </c>
      <c r="R65" s="529">
        <v>1762.4</v>
      </c>
      <c r="S65" s="529">
        <v>2096.8</v>
      </c>
      <c r="T65" s="529">
        <v>1792.9</v>
      </c>
      <c r="U65" s="529">
        <v>1792.9</v>
      </c>
      <c r="V65" s="529">
        <v>1792.9</v>
      </c>
      <c r="W65" s="529">
        <v>2436.9</v>
      </c>
      <c r="X65" s="529">
        <v>2436.9</v>
      </c>
      <c r="Y65" s="529">
        <v>2436.9</v>
      </c>
      <c r="Z65" s="529">
        <v>3361.3</v>
      </c>
      <c r="AA65" s="529">
        <v>3361.3</v>
      </c>
      <c r="AB65" s="529">
        <v>2869.8</v>
      </c>
      <c r="AC65" s="529">
        <v>2867.8</v>
      </c>
      <c r="AD65" s="529">
        <v>2867.8</v>
      </c>
      <c r="AE65" s="529">
        <v>2867.8</v>
      </c>
      <c r="AF65" s="529">
        <v>2869.8</v>
      </c>
      <c r="AG65" s="529">
        <v>2714.3</v>
      </c>
    </row>
    <row r="66" ht="18" spans="1:33">
      <c r="A66" s="528"/>
      <c r="B66" s="528">
        <v>28</v>
      </c>
      <c r="C66" s="529">
        <v>1175.05</v>
      </c>
      <c r="D66" s="529">
        <v>2368.8</v>
      </c>
      <c r="E66" s="529">
        <v>1037.4</v>
      </c>
      <c r="F66" s="529">
        <v>1004.8</v>
      </c>
      <c r="G66" s="533">
        <v>1310.1</v>
      </c>
      <c r="H66" s="529">
        <v>1712.8</v>
      </c>
      <c r="I66" s="529">
        <v>2330.8</v>
      </c>
      <c r="J66" s="529">
        <v>1714.3</v>
      </c>
      <c r="K66" s="529">
        <v>1716.8</v>
      </c>
      <c r="L66" s="529">
        <v>1891.3</v>
      </c>
      <c r="M66" s="529">
        <v>1892.3</v>
      </c>
      <c r="N66" s="529">
        <v>1419.8</v>
      </c>
      <c r="O66" s="529">
        <v>1419.8</v>
      </c>
      <c r="P66" s="529">
        <v>1419.8</v>
      </c>
      <c r="Q66" s="529">
        <v>1419.8</v>
      </c>
      <c r="R66" s="529">
        <v>1766.3</v>
      </c>
      <c r="S66" s="529">
        <v>2100.9</v>
      </c>
      <c r="T66" s="529">
        <v>1796.8</v>
      </c>
      <c r="U66" s="529">
        <v>1796.8</v>
      </c>
      <c r="V66" s="529">
        <v>1796.8</v>
      </c>
      <c r="W66" s="529">
        <v>2440.8</v>
      </c>
      <c r="X66" s="529">
        <v>2440.8</v>
      </c>
      <c r="Y66" s="529">
        <v>2440.8</v>
      </c>
      <c r="Z66" s="529">
        <v>3365.3</v>
      </c>
      <c r="AA66" s="529">
        <v>3365.3</v>
      </c>
      <c r="AB66" s="529">
        <v>2878.3</v>
      </c>
      <c r="AC66" s="529">
        <v>2876.3</v>
      </c>
      <c r="AD66" s="529">
        <v>2876.3</v>
      </c>
      <c r="AE66" s="529">
        <v>2876.3</v>
      </c>
      <c r="AF66" s="529">
        <v>2878.3</v>
      </c>
      <c r="AG66" s="529">
        <v>2722.9</v>
      </c>
    </row>
    <row r="67" ht="18" spans="1:33">
      <c r="A67" s="528"/>
      <c r="B67" s="528">
        <v>28.5</v>
      </c>
      <c r="C67" s="529">
        <v>1216</v>
      </c>
      <c r="D67" s="529">
        <v>2412.8</v>
      </c>
      <c r="E67" s="529">
        <v>1072.9</v>
      </c>
      <c r="F67" s="529">
        <v>1038.8</v>
      </c>
      <c r="G67" s="533">
        <v>1321.6</v>
      </c>
      <c r="H67" s="529">
        <v>1771.9</v>
      </c>
      <c r="I67" s="529">
        <v>2411.9</v>
      </c>
      <c r="J67" s="529">
        <v>1773.8</v>
      </c>
      <c r="K67" s="529">
        <v>1775.9</v>
      </c>
      <c r="L67" s="529">
        <v>1949.9</v>
      </c>
      <c r="M67" s="529">
        <v>1950.8</v>
      </c>
      <c r="N67" s="529">
        <v>1466.3</v>
      </c>
      <c r="O67" s="529">
        <v>1466.3</v>
      </c>
      <c r="P67" s="529">
        <v>1466.3</v>
      </c>
      <c r="Q67" s="529">
        <v>1466.3</v>
      </c>
      <c r="R67" s="529">
        <v>1824.8</v>
      </c>
      <c r="S67" s="529">
        <v>2171.3</v>
      </c>
      <c r="T67" s="529">
        <v>1856.4</v>
      </c>
      <c r="U67" s="529">
        <v>1856.4</v>
      </c>
      <c r="V67" s="529">
        <v>1856.4</v>
      </c>
      <c r="W67" s="529">
        <v>2523.4</v>
      </c>
      <c r="X67" s="529">
        <v>2523.4</v>
      </c>
      <c r="Y67" s="529">
        <v>2523.4</v>
      </c>
      <c r="Z67" s="529">
        <v>3480.9</v>
      </c>
      <c r="AA67" s="529">
        <v>3480.9</v>
      </c>
      <c r="AB67" s="529">
        <v>2971.9</v>
      </c>
      <c r="AC67" s="529">
        <v>2969.8</v>
      </c>
      <c r="AD67" s="529">
        <v>2969.8</v>
      </c>
      <c r="AE67" s="529">
        <v>2969.8</v>
      </c>
      <c r="AF67" s="529">
        <v>2971.9</v>
      </c>
      <c r="AG67" s="529">
        <v>2810.9</v>
      </c>
    </row>
    <row r="68" ht="18" spans="1:33">
      <c r="A68" s="528"/>
      <c r="B68" s="528">
        <v>29</v>
      </c>
      <c r="C68" s="529">
        <v>1216.5</v>
      </c>
      <c r="D68" s="529">
        <v>2450.3</v>
      </c>
      <c r="E68" s="529">
        <v>1073.8</v>
      </c>
      <c r="F68" s="529">
        <v>1040.4</v>
      </c>
      <c r="G68" s="533">
        <v>1333.1</v>
      </c>
      <c r="H68" s="529">
        <v>1773.3</v>
      </c>
      <c r="I68" s="529">
        <v>2413.3</v>
      </c>
      <c r="J68" s="529">
        <v>1775.4</v>
      </c>
      <c r="K68" s="529">
        <v>1777.3</v>
      </c>
      <c r="L68" s="529">
        <v>1958.4</v>
      </c>
      <c r="M68" s="529">
        <v>1959.3</v>
      </c>
      <c r="N68" s="529">
        <v>1470.4</v>
      </c>
      <c r="O68" s="529">
        <v>1470.4</v>
      </c>
      <c r="P68" s="529">
        <v>1470.4</v>
      </c>
      <c r="Q68" s="529">
        <v>1470.4</v>
      </c>
      <c r="R68" s="529">
        <v>1828.9</v>
      </c>
      <c r="S68" s="529">
        <v>2175.4</v>
      </c>
      <c r="T68" s="529">
        <v>1860.3</v>
      </c>
      <c r="U68" s="529">
        <v>1860.3</v>
      </c>
      <c r="V68" s="529">
        <v>1860.3</v>
      </c>
      <c r="W68" s="529">
        <v>2527.3</v>
      </c>
      <c r="X68" s="529">
        <v>2527.3</v>
      </c>
      <c r="Y68" s="529">
        <v>2527.3</v>
      </c>
      <c r="Z68" s="529">
        <v>3484.8</v>
      </c>
      <c r="AA68" s="529">
        <v>3484.8</v>
      </c>
      <c r="AB68" s="529">
        <v>2980.3</v>
      </c>
      <c r="AC68" s="529">
        <v>2978.3</v>
      </c>
      <c r="AD68" s="529">
        <v>2978.3</v>
      </c>
      <c r="AE68" s="529">
        <v>2978.3</v>
      </c>
      <c r="AF68" s="529">
        <v>2980.3</v>
      </c>
      <c r="AG68" s="529">
        <v>2819.4</v>
      </c>
    </row>
    <row r="69" ht="18" spans="1:33">
      <c r="A69" s="528"/>
      <c r="B69" s="528">
        <v>29.5</v>
      </c>
      <c r="C69" s="529">
        <v>1257.45</v>
      </c>
      <c r="D69" s="529">
        <v>2494.4</v>
      </c>
      <c r="E69" s="529">
        <v>1109.4</v>
      </c>
      <c r="F69" s="529">
        <v>1073.9</v>
      </c>
      <c r="G69" s="533">
        <v>1343.5</v>
      </c>
      <c r="H69" s="529">
        <v>1832.9</v>
      </c>
      <c r="I69" s="529">
        <v>2494.4</v>
      </c>
      <c r="J69" s="529">
        <v>1834.4</v>
      </c>
      <c r="K69" s="529">
        <v>1836.4</v>
      </c>
      <c r="L69" s="529">
        <v>2016.9</v>
      </c>
      <c r="M69" s="529">
        <v>2017.4</v>
      </c>
      <c r="N69" s="529">
        <v>1516.4</v>
      </c>
      <c r="O69" s="529">
        <v>1516.4</v>
      </c>
      <c r="P69" s="529">
        <v>1516.4</v>
      </c>
      <c r="Q69" s="529">
        <v>1516.4</v>
      </c>
      <c r="R69" s="529">
        <v>1887.4</v>
      </c>
      <c r="S69" s="529">
        <v>2245.9</v>
      </c>
      <c r="T69" s="529">
        <v>1919.9</v>
      </c>
      <c r="U69" s="529">
        <v>1919.9</v>
      </c>
      <c r="V69" s="529">
        <v>1919.9</v>
      </c>
      <c r="W69" s="529">
        <v>2609.9</v>
      </c>
      <c r="X69" s="529">
        <v>2609.9</v>
      </c>
      <c r="Y69" s="529">
        <v>2609.9</v>
      </c>
      <c r="Z69" s="529">
        <v>3600.4</v>
      </c>
      <c r="AA69" s="529">
        <v>3600.4</v>
      </c>
      <c r="AB69" s="529">
        <v>3074.4</v>
      </c>
      <c r="AC69" s="529">
        <v>3072.4</v>
      </c>
      <c r="AD69" s="529">
        <v>3072.4</v>
      </c>
      <c r="AE69" s="529">
        <v>3072.4</v>
      </c>
      <c r="AF69" s="529">
        <v>3074.4</v>
      </c>
      <c r="AG69" s="529">
        <v>2907.4</v>
      </c>
    </row>
    <row r="70" ht="18" spans="1:33">
      <c r="A70" s="528"/>
      <c r="B70" s="528">
        <v>30</v>
      </c>
      <c r="C70" s="529">
        <v>1257.95</v>
      </c>
      <c r="D70" s="529">
        <v>2531.9</v>
      </c>
      <c r="E70" s="529">
        <v>1110.9</v>
      </c>
      <c r="F70" s="529">
        <v>1075.4</v>
      </c>
      <c r="G70" s="533">
        <v>1355</v>
      </c>
      <c r="H70" s="529">
        <v>1833.9</v>
      </c>
      <c r="I70" s="529">
        <v>2495.8</v>
      </c>
      <c r="J70" s="529">
        <v>1835.9</v>
      </c>
      <c r="K70" s="529">
        <v>1837.8</v>
      </c>
      <c r="L70" s="529">
        <v>2025.4</v>
      </c>
      <c r="M70" s="529">
        <v>2025.9</v>
      </c>
      <c r="N70" s="529">
        <v>1520.4</v>
      </c>
      <c r="O70" s="529">
        <v>1520.4</v>
      </c>
      <c r="P70" s="529">
        <v>1520.4</v>
      </c>
      <c r="Q70" s="529">
        <v>1520.4</v>
      </c>
      <c r="R70" s="529">
        <v>1891.4</v>
      </c>
      <c r="S70" s="529">
        <v>2249.9</v>
      </c>
      <c r="T70" s="529">
        <v>1923.9</v>
      </c>
      <c r="U70" s="529">
        <v>1923.9</v>
      </c>
      <c r="V70" s="529">
        <v>1923.9</v>
      </c>
      <c r="W70" s="529">
        <v>2613.9</v>
      </c>
      <c r="X70" s="529">
        <v>2613.9</v>
      </c>
      <c r="Y70" s="529">
        <v>2613.9</v>
      </c>
      <c r="Z70" s="529">
        <v>3604.4</v>
      </c>
      <c r="AA70" s="529">
        <v>3604.4</v>
      </c>
      <c r="AB70" s="529">
        <v>3082.9</v>
      </c>
      <c r="AC70" s="529">
        <v>3080.4</v>
      </c>
      <c r="AD70" s="529">
        <v>3080.4</v>
      </c>
      <c r="AE70" s="529">
        <v>3080.4</v>
      </c>
      <c r="AF70" s="529">
        <v>3082.9</v>
      </c>
      <c r="AG70" s="529">
        <v>2915.9</v>
      </c>
    </row>
    <row r="71" ht="17.25" spans="1:33">
      <c r="A71" s="534" t="s">
        <v>102</v>
      </c>
      <c r="B71" s="535" t="s">
        <v>103</v>
      </c>
      <c r="C71" s="380">
        <v>30</v>
      </c>
      <c r="D71" s="380">
        <v>1</v>
      </c>
      <c r="E71" s="380">
        <v>2</v>
      </c>
      <c r="F71" s="380">
        <v>3</v>
      </c>
      <c r="G71" s="380">
        <v>4</v>
      </c>
      <c r="H71" s="380">
        <v>5</v>
      </c>
      <c r="I71" s="380">
        <v>6</v>
      </c>
      <c r="J71" s="380">
        <v>7</v>
      </c>
      <c r="K71" s="380">
        <v>8</v>
      </c>
      <c r="L71" s="380">
        <v>9</v>
      </c>
      <c r="M71" s="380">
        <v>10</v>
      </c>
      <c r="N71" s="380">
        <v>11</v>
      </c>
      <c r="O71" s="380">
        <v>12</v>
      </c>
      <c r="P71" s="380">
        <v>13</v>
      </c>
      <c r="Q71" s="380">
        <v>14</v>
      </c>
      <c r="R71" s="380">
        <v>15</v>
      </c>
      <c r="S71" s="380">
        <v>16</v>
      </c>
      <c r="T71" s="380">
        <v>17</v>
      </c>
      <c r="U71" s="380">
        <v>18</v>
      </c>
      <c r="V71" s="380">
        <v>19</v>
      </c>
      <c r="W71" s="380">
        <v>20</v>
      </c>
      <c r="X71" s="380">
        <v>21</v>
      </c>
      <c r="Y71" s="380">
        <v>22</v>
      </c>
      <c r="Z71" s="380">
        <v>23</v>
      </c>
      <c r="AA71" s="380">
        <v>24</v>
      </c>
      <c r="AB71" s="380">
        <v>25</v>
      </c>
      <c r="AC71" s="380">
        <v>26</v>
      </c>
      <c r="AD71" s="380">
        <v>27</v>
      </c>
      <c r="AE71" s="380">
        <v>28</v>
      </c>
      <c r="AF71" s="380">
        <v>29</v>
      </c>
      <c r="AG71" s="380">
        <v>31</v>
      </c>
    </row>
    <row r="72" ht="103.5" spans="1:33">
      <c r="A72" s="534"/>
      <c r="B72" s="535"/>
      <c r="C72" s="527" t="s">
        <v>70</v>
      </c>
      <c r="D72" s="527" t="s">
        <v>71</v>
      </c>
      <c r="E72" s="527" t="s">
        <v>72</v>
      </c>
      <c r="F72" s="527" t="s">
        <v>73</v>
      </c>
      <c r="G72" s="527" t="s">
        <v>74</v>
      </c>
      <c r="H72" s="527" t="s">
        <v>75</v>
      </c>
      <c r="I72" s="527" t="s">
        <v>72</v>
      </c>
      <c r="J72" s="527" t="s">
        <v>76</v>
      </c>
      <c r="K72" s="527" t="s">
        <v>77</v>
      </c>
      <c r="L72" s="527" t="s">
        <v>78</v>
      </c>
      <c r="M72" s="527" t="s">
        <v>79</v>
      </c>
      <c r="N72" s="527" t="s">
        <v>80</v>
      </c>
      <c r="O72" s="527" t="s">
        <v>81</v>
      </c>
      <c r="P72" s="527" t="s">
        <v>82</v>
      </c>
      <c r="Q72" s="527" t="s">
        <v>83</v>
      </c>
      <c r="R72" s="527" t="s">
        <v>84</v>
      </c>
      <c r="S72" s="527" t="s">
        <v>85</v>
      </c>
      <c r="T72" s="527" t="s">
        <v>86</v>
      </c>
      <c r="U72" s="527" t="s">
        <v>87</v>
      </c>
      <c r="V72" s="527" t="s">
        <v>88</v>
      </c>
      <c r="W72" s="527" t="s">
        <v>89</v>
      </c>
      <c r="X72" s="527" t="s">
        <v>90</v>
      </c>
      <c r="Y72" s="527" t="s">
        <v>91</v>
      </c>
      <c r="Z72" s="527" t="s">
        <v>92</v>
      </c>
      <c r="AA72" s="527" t="s">
        <v>93</v>
      </c>
      <c r="AB72" s="527" t="s">
        <v>94</v>
      </c>
      <c r="AC72" s="527" t="s">
        <v>95</v>
      </c>
      <c r="AD72" s="527" t="s">
        <v>96</v>
      </c>
      <c r="AE72" s="527" t="s">
        <v>97</v>
      </c>
      <c r="AF72" s="527" t="s">
        <v>98</v>
      </c>
      <c r="AG72" s="527" t="s">
        <v>99</v>
      </c>
    </row>
    <row r="73" ht="18" spans="1:33">
      <c r="A73" s="536" t="s">
        <v>104</v>
      </c>
      <c r="B73" s="536"/>
      <c r="C73" s="531">
        <v>37.39</v>
      </c>
      <c r="D73" s="537">
        <v>53.6</v>
      </c>
      <c r="E73" s="537">
        <v>35.1</v>
      </c>
      <c r="F73" s="537">
        <v>34.1</v>
      </c>
      <c r="G73" s="529">
        <v>46.4</v>
      </c>
      <c r="H73" s="537">
        <v>59.1</v>
      </c>
      <c r="I73" s="537">
        <v>81.6</v>
      </c>
      <c r="J73" s="537">
        <v>61.6</v>
      </c>
      <c r="K73" s="537">
        <v>61.6</v>
      </c>
      <c r="L73" s="549">
        <v>71.1</v>
      </c>
      <c r="M73" s="549">
        <v>70.1</v>
      </c>
      <c r="N73" s="537">
        <v>52.1</v>
      </c>
      <c r="O73" s="537">
        <v>52.1</v>
      </c>
      <c r="P73" s="537">
        <v>52.1</v>
      </c>
      <c r="Q73" s="537">
        <v>52.1</v>
      </c>
      <c r="R73" s="537">
        <v>63.1</v>
      </c>
      <c r="S73" s="537">
        <v>74.1</v>
      </c>
      <c r="T73" s="537">
        <v>64.1</v>
      </c>
      <c r="U73" s="537">
        <v>64.1</v>
      </c>
      <c r="V73" s="537">
        <v>64.1</v>
      </c>
      <c r="W73" s="537">
        <v>85.1</v>
      </c>
      <c r="X73" s="537">
        <v>85.1</v>
      </c>
      <c r="Y73" s="537">
        <v>85.1</v>
      </c>
      <c r="Z73" s="537">
        <v>120.6</v>
      </c>
      <c r="AA73" s="537">
        <v>120.6</v>
      </c>
      <c r="AB73" s="537">
        <v>103.1</v>
      </c>
      <c r="AC73" s="537">
        <v>103.1</v>
      </c>
      <c r="AD73" s="537">
        <v>103.1</v>
      </c>
      <c r="AE73" s="537">
        <v>103.1</v>
      </c>
      <c r="AF73" s="537">
        <v>103.1</v>
      </c>
      <c r="AG73" s="529">
        <v>95.6</v>
      </c>
    </row>
    <row r="74" ht="18" spans="1:33">
      <c r="A74" s="538" t="s">
        <v>105</v>
      </c>
      <c r="B74" s="538"/>
      <c r="C74" s="531">
        <v>37.39</v>
      </c>
      <c r="D74" s="537">
        <v>53.6</v>
      </c>
      <c r="E74" s="537">
        <v>35.1</v>
      </c>
      <c r="F74" s="537">
        <v>34.1</v>
      </c>
      <c r="G74" s="529">
        <v>46.4</v>
      </c>
      <c r="H74" s="537">
        <v>59.1</v>
      </c>
      <c r="I74" s="537">
        <v>81.6</v>
      </c>
      <c r="J74" s="537">
        <v>56.1</v>
      </c>
      <c r="K74" s="537">
        <v>56.1</v>
      </c>
      <c r="L74" s="549">
        <v>73.1</v>
      </c>
      <c r="M74" s="549">
        <v>72.1</v>
      </c>
      <c r="N74" s="537">
        <v>52.1</v>
      </c>
      <c r="O74" s="537">
        <v>52.1</v>
      </c>
      <c r="P74" s="537">
        <v>52.1</v>
      </c>
      <c r="Q74" s="537">
        <v>52.1</v>
      </c>
      <c r="R74" s="537">
        <v>63.1</v>
      </c>
      <c r="S74" s="537">
        <v>74.1</v>
      </c>
      <c r="T74" s="537">
        <v>60.1</v>
      </c>
      <c r="U74" s="537">
        <v>60.1</v>
      </c>
      <c r="V74" s="537">
        <v>60.1</v>
      </c>
      <c r="W74" s="537">
        <v>85.1</v>
      </c>
      <c r="X74" s="537">
        <v>85.1</v>
      </c>
      <c r="Y74" s="537">
        <v>85.1</v>
      </c>
      <c r="Z74" s="537">
        <v>112.6</v>
      </c>
      <c r="AA74" s="537">
        <v>112.6</v>
      </c>
      <c r="AB74" s="537">
        <v>97.6</v>
      </c>
      <c r="AC74" s="537">
        <v>97.6</v>
      </c>
      <c r="AD74" s="537">
        <v>97.6</v>
      </c>
      <c r="AE74" s="537">
        <v>97.6</v>
      </c>
      <c r="AF74" s="537">
        <v>97.6</v>
      </c>
      <c r="AG74" s="529">
        <v>95.6</v>
      </c>
    </row>
    <row r="75" ht="18" spans="1:33">
      <c r="A75" s="538" t="s">
        <v>106</v>
      </c>
      <c r="B75" s="538"/>
      <c r="C75" s="531">
        <v>37.39</v>
      </c>
      <c r="D75" s="537">
        <v>51.6</v>
      </c>
      <c r="E75" s="537">
        <v>33.1</v>
      </c>
      <c r="F75" s="537">
        <v>33.1</v>
      </c>
      <c r="G75" s="529">
        <v>45.7</v>
      </c>
      <c r="H75" s="537">
        <v>57.1</v>
      </c>
      <c r="I75" s="537">
        <v>80.1</v>
      </c>
      <c r="J75" s="537">
        <v>56.1</v>
      </c>
      <c r="K75" s="537">
        <v>56.1</v>
      </c>
      <c r="L75" s="549">
        <v>75.6</v>
      </c>
      <c r="M75" s="549">
        <v>74.6</v>
      </c>
      <c r="N75" s="537">
        <v>52.1</v>
      </c>
      <c r="O75" s="537">
        <v>52.1</v>
      </c>
      <c r="P75" s="537">
        <v>52.1</v>
      </c>
      <c r="Q75" s="537">
        <v>52.1</v>
      </c>
      <c r="R75" s="537">
        <v>72.1</v>
      </c>
      <c r="S75" s="537">
        <v>72.1</v>
      </c>
      <c r="T75" s="537">
        <v>60.1</v>
      </c>
      <c r="U75" s="537">
        <v>60.1</v>
      </c>
      <c r="V75" s="537">
        <v>60.1</v>
      </c>
      <c r="W75" s="537">
        <v>85.1</v>
      </c>
      <c r="X75" s="537">
        <v>85.1</v>
      </c>
      <c r="Y75" s="537">
        <v>85.1</v>
      </c>
      <c r="Z75" s="537">
        <v>100.6</v>
      </c>
      <c r="AA75" s="537">
        <v>100.6</v>
      </c>
      <c r="AB75" s="537">
        <v>97.6</v>
      </c>
      <c r="AC75" s="537">
        <v>97.6</v>
      </c>
      <c r="AD75" s="537">
        <v>97.6</v>
      </c>
      <c r="AE75" s="537">
        <v>97.6</v>
      </c>
      <c r="AF75" s="537">
        <v>97.6</v>
      </c>
      <c r="AG75" s="529">
        <v>94.1</v>
      </c>
    </row>
    <row r="76" ht="18" spans="1:33">
      <c r="A76" s="538" t="s">
        <v>107</v>
      </c>
      <c r="B76" s="538"/>
      <c r="C76" s="531">
        <v>38.15</v>
      </c>
      <c r="D76" s="529">
        <v>49.6</v>
      </c>
      <c r="E76" s="529">
        <v>29.6</v>
      </c>
      <c r="F76" s="529">
        <v>29.6</v>
      </c>
      <c r="G76" s="529">
        <v>45.7</v>
      </c>
      <c r="H76" s="529">
        <v>55.1</v>
      </c>
      <c r="I76" s="529">
        <v>78.1</v>
      </c>
      <c r="J76" s="529">
        <v>53.6</v>
      </c>
      <c r="K76" s="529">
        <v>53.6</v>
      </c>
      <c r="L76" s="529">
        <v>75.6</v>
      </c>
      <c r="M76" s="529">
        <v>74.6</v>
      </c>
      <c r="N76" s="529">
        <v>52.1</v>
      </c>
      <c r="O76" s="529">
        <v>52.1</v>
      </c>
      <c r="P76" s="529">
        <v>52.1</v>
      </c>
      <c r="Q76" s="529">
        <v>52.1</v>
      </c>
      <c r="R76" s="529">
        <v>72.1</v>
      </c>
      <c r="S76" s="529">
        <v>72.1</v>
      </c>
      <c r="T76" s="529">
        <v>58.6</v>
      </c>
      <c r="U76" s="529">
        <v>58.6</v>
      </c>
      <c r="V76" s="529">
        <v>58.6</v>
      </c>
      <c r="W76" s="529">
        <v>83.1</v>
      </c>
      <c r="X76" s="529">
        <v>83.1</v>
      </c>
      <c r="Y76" s="529">
        <v>83.1</v>
      </c>
      <c r="Z76" s="529">
        <v>100.6</v>
      </c>
      <c r="AA76" s="529">
        <v>100.6</v>
      </c>
      <c r="AB76" s="529">
        <v>95.6</v>
      </c>
      <c r="AC76" s="529">
        <v>95.6</v>
      </c>
      <c r="AD76" s="529">
        <v>95.6</v>
      </c>
      <c r="AE76" s="529">
        <v>95.6</v>
      </c>
      <c r="AF76" s="529">
        <v>95.6</v>
      </c>
      <c r="AG76" s="529">
        <v>92.1</v>
      </c>
    </row>
    <row r="77" ht="18" spans="1:33">
      <c r="A77" s="538" t="s">
        <v>108</v>
      </c>
      <c r="B77" s="538"/>
      <c r="C77" s="531">
        <v>38.15</v>
      </c>
      <c r="D77" s="529">
        <v>49.6</v>
      </c>
      <c r="E77" s="529">
        <v>29.6</v>
      </c>
      <c r="F77" s="529">
        <v>29.6</v>
      </c>
      <c r="G77" s="529">
        <v>45.7</v>
      </c>
      <c r="H77" s="529">
        <v>55.1</v>
      </c>
      <c r="I77" s="529">
        <v>78.1</v>
      </c>
      <c r="J77" s="529">
        <v>53.6</v>
      </c>
      <c r="K77" s="529">
        <v>53.6</v>
      </c>
      <c r="L77" s="529">
        <v>82.1</v>
      </c>
      <c r="M77" s="529">
        <v>81.1</v>
      </c>
      <c r="N77" s="529">
        <v>58.6</v>
      </c>
      <c r="O77" s="529">
        <v>58.6</v>
      </c>
      <c r="P77" s="529">
        <v>58.6</v>
      </c>
      <c r="Q77" s="529">
        <v>58.6</v>
      </c>
      <c r="R77" s="529">
        <v>72.1</v>
      </c>
      <c r="S77" s="529">
        <v>72.1</v>
      </c>
      <c r="T77" s="529">
        <v>58.6</v>
      </c>
      <c r="U77" s="529">
        <v>58.6</v>
      </c>
      <c r="V77" s="529">
        <v>58.6</v>
      </c>
      <c r="W77" s="529">
        <v>83.1</v>
      </c>
      <c r="X77" s="529">
        <v>83.1</v>
      </c>
      <c r="Y77" s="529">
        <v>83.1</v>
      </c>
      <c r="Z77" s="529">
        <v>100.6</v>
      </c>
      <c r="AA77" s="529">
        <v>100.6</v>
      </c>
      <c r="AB77" s="529">
        <v>95.6</v>
      </c>
      <c r="AC77" s="529">
        <v>95.6</v>
      </c>
      <c r="AD77" s="529">
        <v>95.6</v>
      </c>
      <c r="AE77" s="529">
        <v>95.6</v>
      </c>
      <c r="AF77" s="529">
        <v>95.6</v>
      </c>
      <c r="AG77" s="529">
        <v>92.1</v>
      </c>
    </row>
    <row r="78" customFormat="1" ht="18" spans="1:33">
      <c r="A78" s="538" t="s">
        <v>109</v>
      </c>
      <c r="B78" s="538"/>
      <c r="C78" s="531">
        <v>38.15</v>
      </c>
      <c r="D78" s="531">
        <v>49.6</v>
      </c>
      <c r="E78" s="531">
        <v>29.6</v>
      </c>
      <c r="F78" s="531">
        <v>29.6</v>
      </c>
      <c r="G78" s="531">
        <v>46.2</v>
      </c>
      <c r="H78" s="531">
        <v>55.1</v>
      </c>
      <c r="I78" s="531">
        <v>78.1</v>
      </c>
      <c r="J78" s="531">
        <v>53.6</v>
      </c>
      <c r="K78" s="531">
        <v>53.6</v>
      </c>
      <c r="L78" s="531">
        <v>81.1</v>
      </c>
      <c r="M78" s="531">
        <v>81.1</v>
      </c>
      <c r="N78" s="531">
        <v>61.6</v>
      </c>
      <c r="O78" s="531">
        <v>61.6</v>
      </c>
      <c r="P78" s="531">
        <v>61.6</v>
      </c>
      <c r="Q78" s="531">
        <v>61.6</v>
      </c>
      <c r="R78" s="531">
        <v>72.1</v>
      </c>
      <c r="S78" s="531">
        <v>72.1</v>
      </c>
      <c r="T78" s="531">
        <v>58.6</v>
      </c>
      <c r="U78" s="531">
        <v>58.6</v>
      </c>
      <c r="V78" s="531">
        <v>58.6</v>
      </c>
      <c r="W78" s="531">
        <v>83.1</v>
      </c>
      <c r="X78" s="531">
        <v>83.1</v>
      </c>
      <c r="Y78" s="531">
        <v>83.1</v>
      </c>
      <c r="Z78" s="531">
        <v>100.6</v>
      </c>
      <c r="AA78" s="531">
        <v>100.6</v>
      </c>
      <c r="AB78" s="531">
        <v>95.6</v>
      </c>
      <c r="AC78" s="531">
        <v>95.6</v>
      </c>
      <c r="AD78" s="531">
        <v>95.6</v>
      </c>
      <c r="AE78" s="531">
        <v>95.6</v>
      </c>
      <c r="AF78" s="531">
        <v>95.6</v>
      </c>
      <c r="AG78" s="531">
        <v>92.1</v>
      </c>
    </row>
    <row r="79" customFormat="1" ht="18" spans="1:33">
      <c r="A79" s="538" t="s">
        <v>110</v>
      </c>
      <c r="B79" s="538"/>
      <c r="C79" s="531">
        <v>38.15</v>
      </c>
      <c r="D79" s="531">
        <v>47.1</v>
      </c>
      <c r="E79" s="531">
        <v>29.6</v>
      </c>
      <c r="F79" s="531">
        <v>27.6</v>
      </c>
      <c r="G79" s="531">
        <v>46.2</v>
      </c>
      <c r="H79" s="531">
        <v>53.6</v>
      </c>
      <c r="I79" s="531">
        <v>73.6</v>
      </c>
      <c r="J79" s="531">
        <v>53.6</v>
      </c>
      <c r="K79" s="531">
        <v>53.6</v>
      </c>
      <c r="L79" s="531">
        <v>81.1</v>
      </c>
      <c r="M79" s="531">
        <v>81.1</v>
      </c>
      <c r="N79" s="531">
        <v>61.6</v>
      </c>
      <c r="O79" s="531">
        <v>61.6</v>
      </c>
      <c r="P79" s="531">
        <v>61.6</v>
      </c>
      <c r="Q79" s="531">
        <v>61.6</v>
      </c>
      <c r="R79" s="531">
        <v>72.1</v>
      </c>
      <c r="S79" s="531">
        <v>72.1</v>
      </c>
      <c r="T79" s="531">
        <v>58.6</v>
      </c>
      <c r="U79" s="531">
        <v>58.6</v>
      </c>
      <c r="V79" s="531">
        <v>58.6</v>
      </c>
      <c r="W79" s="531">
        <v>83.1</v>
      </c>
      <c r="X79" s="531">
        <v>83.1</v>
      </c>
      <c r="Y79" s="531">
        <v>83.1</v>
      </c>
      <c r="Z79" s="531">
        <v>100.6</v>
      </c>
      <c r="AA79" s="531">
        <v>100.6</v>
      </c>
      <c r="AB79" s="531">
        <v>95.6</v>
      </c>
      <c r="AC79" s="531">
        <v>95.6</v>
      </c>
      <c r="AD79" s="531">
        <v>95.6</v>
      </c>
      <c r="AE79" s="531">
        <v>95.6</v>
      </c>
      <c r="AF79" s="531">
        <v>95.6</v>
      </c>
      <c r="AG79" s="531">
        <v>87.6</v>
      </c>
    </row>
    <row r="80" customFormat="1" spans="1:32">
      <c r="A80" s="539" t="s">
        <v>111</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540" t="s">
        <v>112</v>
      </c>
      <c r="B81" s="540"/>
      <c r="C81" s="540"/>
      <c r="D81" s="540"/>
      <c r="E81" s="540"/>
      <c r="F81" s="540"/>
      <c r="G81" s="540"/>
      <c r="H81" s="540"/>
      <c r="I81" s="38"/>
      <c r="J81" s="38"/>
      <c r="K81" s="38"/>
      <c r="L81" s="38"/>
      <c r="M81" s="38"/>
      <c r="N81" s="38"/>
      <c r="O81" s="38"/>
      <c r="P81" s="38"/>
      <c r="Q81" s="38"/>
      <c r="R81" s="548"/>
      <c r="S81" s="548"/>
      <c r="T81" s="548"/>
      <c r="U81" s="548"/>
      <c r="V81" s="548"/>
      <c r="W81" s="548"/>
      <c r="X81" s="548"/>
      <c r="Y81" s="548"/>
      <c r="Z81" s="548"/>
      <c r="AA81" s="548"/>
      <c r="AB81" s="548"/>
      <c r="AC81" s="548"/>
      <c r="AD81" s="548"/>
      <c r="AE81" s="548"/>
      <c r="AF81" s="548"/>
    </row>
    <row r="82" customFormat="1" spans="1:32">
      <c r="A82" s="38" t="s">
        <v>113</v>
      </c>
      <c r="B82" s="541"/>
      <c r="C82" s="541"/>
      <c r="D82" s="541"/>
      <c r="E82" s="541"/>
      <c r="F82" s="541"/>
      <c r="G82" s="541"/>
      <c r="H82" s="541"/>
      <c r="I82" s="541"/>
      <c r="J82" s="541"/>
      <c r="K82" s="541"/>
      <c r="L82" s="38"/>
      <c r="M82" s="38"/>
      <c r="N82" s="38"/>
      <c r="O82" s="38"/>
      <c r="P82" s="38"/>
      <c r="Q82" s="38"/>
      <c r="R82" s="548"/>
      <c r="S82" s="548"/>
      <c r="T82" s="548"/>
      <c r="U82" s="548"/>
      <c r="V82" s="548"/>
      <c r="W82" s="548"/>
      <c r="X82" s="548"/>
      <c r="Y82" s="548"/>
      <c r="Z82" s="548"/>
      <c r="AA82" s="548"/>
      <c r="AB82" s="548"/>
      <c r="AC82" s="548"/>
      <c r="AD82" s="548"/>
      <c r="AE82" s="548"/>
      <c r="AF82" s="548"/>
    </row>
    <row r="83" customFormat="1" spans="1:32">
      <c r="A83" s="542" t="s">
        <v>114</v>
      </c>
      <c r="B83" s="543"/>
      <c r="C83" s="543"/>
      <c r="D83" s="543"/>
      <c r="E83" s="543"/>
      <c r="F83" s="543"/>
      <c r="G83" s="543"/>
      <c r="H83" s="543"/>
      <c r="I83" s="541"/>
      <c r="J83" s="541"/>
      <c r="K83" s="541"/>
      <c r="L83" s="38"/>
      <c r="M83" s="38"/>
      <c r="N83" s="38"/>
      <c r="O83" s="38"/>
      <c r="P83" s="38"/>
      <c r="Q83" s="38"/>
      <c r="R83" s="548"/>
      <c r="S83" s="548"/>
      <c r="T83" s="548"/>
      <c r="U83" s="548"/>
      <c r="V83" s="548"/>
      <c r="W83" s="548"/>
      <c r="X83" s="548"/>
      <c r="Y83" s="548"/>
      <c r="Z83" s="548"/>
      <c r="AA83" s="548"/>
      <c r="AB83" s="548"/>
      <c r="AC83" s="548"/>
      <c r="AD83" s="548"/>
      <c r="AE83" s="548"/>
      <c r="AF83" s="548"/>
    </row>
    <row r="84" customFormat="1" spans="1:32">
      <c r="A84" s="38" t="s">
        <v>115</v>
      </c>
      <c r="B84" s="544"/>
      <c r="C84" s="544"/>
      <c r="D84" s="544"/>
      <c r="E84" s="544"/>
      <c r="F84" s="544"/>
      <c r="G84" s="544"/>
      <c r="H84" s="544"/>
      <c r="I84" s="544"/>
      <c r="J84" s="544"/>
      <c r="K84" s="544"/>
      <c r="L84" s="38"/>
      <c r="M84" s="38"/>
      <c r="N84" s="38"/>
      <c r="O84" s="38"/>
      <c r="P84" s="38"/>
      <c r="Q84" s="38"/>
      <c r="R84" s="548"/>
      <c r="S84" s="548"/>
      <c r="T84" s="548"/>
      <c r="U84" s="548"/>
      <c r="V84" s="548"/>
      <c r="W84" s="548"/>
      <c r="X84" s="548"/>
      <c r="Y84" s="548"/>
      <c r="Z84" s="548"/>
      <c r="AA84" s="548"/>
      <c r="AB84" s="548"/>
      <c r="AC84" s="548"/>
      <c r="AD84" s="548"/>
      <c r="AE84" s="548"/>
      <c r="AF84" s="548"/>
    </row>
    <row r="85" customFormat="1" ht="17" customHeight="1" spans="1:32">
      <c r="A85" s="545" t="s">
        <v>116</v>
      </c>
      <c r="B85" s="545"/>
      <c r="C85" s="545"/>
      <c r="D85" s="545"/>
      <c r="E85" s="545"/>
      <c r="F85" s="545"/>
      <c r="G85" s="545"/>
      <c r="H85" s="545"/>
      <c r="I85" s="545"/>
      <c r="J85" s="545"/>
      <c r="K85" s="545"/>
      <c r="L85" s="545"/>
      <c r="M85" s="545"/>
      <c r="N85" s="545"/>
      <c r="O85" s="545"/>
      <c r="P85" s="545"/>
      <c r="Q85" s="545"/>
      <c r="R85" s="545"/>
      <c r="S85" s="548"/>
      <c r="T85" s="548"/>
      <c r="U85" s="548"/>
      <c r="V85" s="548"/>
      <c r="W85" s="548"/>
      <c r="X85" s="548"/>
      <c r="Y85" s="548"/>
      <c r="Z85" s="548"/>
      <c r="AA85" s="548"/>
      <c r="AB85" s="548"/>
      <c r="AC85" s="548"/>
      <c r="AD85" s="548"/>
      <c r="AE85" s="548"/>
      <c r="AF85" s="548"/>
    </row>
    <row r="86" customFormat="1" spans="1:32">
      <c r="A86" s="546" t="s">
        <v>117</v>
      </c>
      <c r="B86" s="540"/>
      <c r="C86" s="540"/>
      <c r="D86" s="540"/>
      <c r="E86" s="540"/>
      <c r="F86" s="540"/>
      <c r="G86" s="540"/>
      <c r="H86" s="540"/>
      <c r="I86" s="38"/>
      <c r="J86" s="38"/>
      <c r="K86" s="38"/>
      <c r="L86" s="38"/>
      <c r="M86" s="38"/>
      <c r="N86" s="38"/>
      <c r="O86" s="38"/>
      <c r="P86" s="38"/>
      <c r="Q86" s="38"/>
      <c r="R86" s="548"/>
      <c r="S86" s="548"/>
      <c r="T86" s="548"/>
      <c r="U86" s="548"/>
      <c r="V86" s="548"/>
      <c r="W86" s="548"/>
      <c r="X86" s="548"/>
      <c r="Y86" s="548"/>
      <c r="Z86" s="548"/>
      <c r="AA86" s="548"/>
      <c r="AB86" s="548"/>
      <c r="AC86" s="548"/>
      <c r="AD86" s="548"/>
      <c r="AE86" s="548"/>
      <c r="AF86" s="548"/>
    </row>
    <row r="87" customFormat="1" spans="1:32">
      <c r="A87" s="543" t="s">
        <v>118</v>
      </c>
      <c r="B87" s="540"/>
      <c r="C87" s="540"/>
      <c r="D87" s="540"/>
      <c r="E87" s="540"/>
      <c r="F87" s="540"/>
      <c r="G87" s="540"/>
      <c r="H87" s="540"/>
      <c r="I87" s="38"/>
      <c r="J87" s="38"/>
      <c r="K87" s="38"/>
      <c r="L87" s="38"/>
      <c r="M87" s="38"/>
      <c r="N87" s="38"/>
      <c r="O87" s="38"/>
      <c r="P87" s="38"/>
      <c r="Q87" s="38"/>
      <c r="R87" s="548"/>
      <c r="S87" s="548"/>
      <c r="T87" s="548"/>
      <c r="U87" s="548"/>
      <c r="V87" s="548"/>
      <c r="W87" s="548"/>
      <c r="X87" s="548"/>
      <c r="Y87" s="548"/>
      <c r="Z87" s="548"/>
      <c r="AA87" s="548"/>
      <c r="AB87" s="548"/>
      <c r="AC87" s="548"/>
      <c r="AD87" s="548"/>
      <c r="AE87" s="548"/>
      <c r="AF87" s="548"/>
    </row>
    <row r="88" customFormat="1" spans="1:32">
      <c r="A88" s="540" t="s">
        <v>119</v>
      </c>
      <c r="B88" s="540"/>
      <c r="C88" s="540"/>
      <c r="D88" s="540"/>
      <c r="E88" s="540"/>
      <c r="F88" s="540"/>
      <c r="G88" s="540"/>
      <c r="H88" s="540"/>
      <c r="I88" s="38"/>
      <c r="J88" s="38"/>
      <c r="K88" s="38"/>
      <c r="L88" s="38"/>
      <c r="M88" s="38"/>
      <c r="N88" s="38"/>
      <c r="O88" s="38"/>
      <c r="P88" s="38"/>
      <c r="Q88" s="38"/>
      <c r="R88" s="548"/>
      <c r="S88" s="548"/>
      <c r="T88" s="548"/>
      <c r="U88" s="548"/>
      <c r="V88" s="548"/>
      <c r="W88" s="548"/>
      <c r="X88" s="548"/>
      <c r="Y88" s="548"/>
      <c r="Z88" s="548"/>
      <c r="AA88" s="548"/>
      <c r="AB88" s="548"/>
      <c r="AC88" s="548"/>
      <c r="AD88" s="548"/>
      <c r="AE88" s="548"/>
      <c r="AF88" s="548"/>
    </row>
    <row r="89" customFormat="1" spans="1:32">
      <c r="A89" s="543" t="s">
        <v>120</v>
      </c>
      <c r="B89" s="543"/>
      <c r="C89" s="543"/>
      <c r="D89" s="543"/>
      <c r="E89" s="543"/>
      <c r="F89" s="543"/>
      <c r="G89" s="543"/>
      <c r="H89" s="543"/>
      <c r="I89" s="541"/>
      <c r="J89" s="541"/>
      <c r="K89" s="541"/>
      <c r="L89" s="541"/>
      <c r="M89" s="541"/>
      <c r="N89" s="541"/>
      <c r="O89" s="541"/>
      <c r="P89" s="541"/>
      <c r="Q89" s="541"/>
      <c r="R89" s="548"/>
      <c r="S89" s="548"/>
      <c r="T89" s="548"/>
      <c r="U89" s="548"/>
      <c r="V89" s="548"/>
      <c r="W89" s="548"/>
      <c r="X89" s="548"/>
      <c r="Y89" s="548"/>
      <c r="Z89" s="548"/>
      <c r="AA89" s="548"/>
      <c r="AB89" s="548"/>
      <c r="AC89" s="548"/>
      <c r="AD89" s="548"/>
      <c r="AE89" s="548"/>
      <c r="AF89" s="548"/>
    </row>
    <row r="90" customFormat="1" spans="1:32">
      <c r="A90" s="543" t="s">
        <v>121</v>
      </c>
      <c r="B90" s="540"/>
      <c r="C90" s="540"/>
      <c r="D90" s="540"/>
      <c r="E90" s="540"/>
      <c r="F90" s="540"/>
      <c r="G90" s="540"/>
      <c r="H90" s="540"/>
      <c r="I90" s="38"/>
      <c r="J90" s="38"/>
      <c r="K90" s="38"/>
      <c r="L90" s="38"/>
      <c r="M90" s="38"/>
      <c r="N90" s="38"/>
      <c r="O90" s="38"/>
      <c r="P90" s="38"/>
      <c r="Q90" s="38"/>
      <c r="R90" s="548"/>
      <c r="S90" s="548"/>
      <c r="T90" s="548"/>
      <c r="U90" s="548"/>
      <c r="V90" s="548"/>
      <c r="W90" s="548"/>
      <c r="X90" s="548"/>
      <c r="Y90" s="548"/>
      <c r="Z90" s="548"/>
      <c r="AA90" s="548"/>
      <c r="AB90" s="548"/>
      <c r="AC90" s="548"/>
      <c r="AD90" s="548"/>
      <c r="AE90" s="548"/>
      <c r="AF90" s="548"/>
    </row>
    <row r="91" customFormat="1" spans="1:32">
      <c r="A91" s="540" t="s">
        <v>122</v>
      </c>
      <c r="B91" s="540"/>
      <c r="C91" s="540"/>
      <c r="D91" s="540"/>
      <c r="E91" s="540"/>
      <c r="F91" s="540"/>
      <c r="G91" s="540"/>
      <c r="H91" s="540"/>
      <c r="I91" s="38"/>
      <c r="J91" s="38"/>
      <c r="K91" s="38"/>
      <c r="L91" s="38"/>
      <c r="M91" s="38"/>
      <c r="N91" s="38"/>
      <c r="O91" s="38"/>
      <c r="P91" s="38"/>
      <c r="Q91" s="38"/>
      <c r="R91" s="548"/>
      <c r="S91" s="548"/>
      <c r="T91" s="548"/>
      <c r="U91" s="548"/>
      <c r="V91" s="548"/>
      <c r="W91" s="548"/>
      <c r="X91" s="548"/>
      <c r="Y91" s="548"/>
      <c r="Z91" s="548"/>
      <c r="AA91" s="548"/>
      <c r="AB91" s="548"/>
      <c r="AC91" s="548"/>
      <c r="AD91" s="548"/>
      <c r="AE91" s="548"/>
      <c r="AF91" s="548"/>
    </row>
    <row r="92" customFormat="1" spans="1:32">
      <c r="A92" s="540" t="s">
        <v>123</v>
      </c>
      <c r="B92" s="540"/>
      <c r="C92" s="540"/>
      <c r="D92" s="540"/>
      <c r="E92" s="540"/>
      <c r="F92" s="540"/>
      <c r="G92" s="540"/>
      <c r="H92" s="540"/>
      <c r="I92" s="38"/>
      <c r="J92" s="38"/>
      <c r="K92" s="38"/>
      <c r="L92" s="38"/>
      <c r="M92" s="38"/>
      <c r="N92" s="38"/>
      <c r="O92" s="38"/>
      <c r="P92" s="38"/>
      <c r="Q92" s="38"/>
      <c r="R92" s="548"/>
      <c r="S92" s="548"/>
      <c r="T92" s="548"/>
      <c r="U92" s="548"/>
      <c r="V92" s="548"/>
      <c r="W92" s="548"/>
      <c r="X92" s="548"/>
      <c r="Y92" s="548"/>
      <c r="Z92" s="548"/>
      <c r="AA92" s="548"/>
      <c r="AB92" s="548"/>
      <c r="AC92" s="548"/>
      <c r="AD92" s="548"/>
      <c r="AE92" s="548"/>
      <c r="AF92" s="548"/>
    </row>
    <row r="93" customFormat="1" spans="1:32">
      <c r="A93" s="543" t="s">
        <v>124</v>
      </c>
      <c r="B93" s="540"/>
      <c r="C93" s="540"/>
      <c r="D93" s="540"/>
      <c r="E93" s="540"/>
      <c r="F93" s="540"/>
      <c r="G93" s="540"/>
      <c r="H93" s="540"/>
      <c r="I93" s="38"/>
      <c r="J93" s="38"/>
      <c r="K93" s="38"/>
      <c r="L93" s="38"/>
      <c r="M93" s="38"/>
      <c r="N93" s="38"/>
      <c r="O93" s="38"/>
      <c r="P93" s="38"/>
      <c r="Q93" s="38"/>
      <c r="R93" s="548"/>
      <c r="S93" s="548"/>
      <c r="T93" s="548"/>
      <c r="U93" s="548"/>
      <c r="V93" s="548"/>
      <c r="W93" s="548"/>
      <c r="X93" s="548"/>
      <c r="Y93" s="548"/>
      <c r="Z93" s="548"/>
      <c r="AA93" s="548"/>
      <c r="AB93" s="548"/>
      <c r="AC93" s="548"/>
      <c r="AD93" s="548"/>
      <c r="AE93" s="548"/>
      <c r="AF93" s="548"/>
    </row>
    <row r="94" customFormat="1" spans="1:32">
      <c r="A94" s="540" t="s">
        <v>125</v>
      </c>
      <c r="B94" s="540"/>
      <c r="C94" s="540"/>
      <c r="D94" s="540"/>
      <c r="E94" s="540"/>
      <c r="F94" s="540"/>
      <c r="G94" s="540"/>
      <c r="H94" s="540"/>
      <c r="I94" s="38"/>
      <c r="J94" s="38"/>
      <c r="K94" s="38"/>
      <c r="L94" s="38"/>
      <c r="M94" s="38"/>
      <c r="N94" s="38"/>
      <c r="O94" s="38"/>
      <c r="P94" s="38"/>
      <c r="Q94" s="38"/>
      <c r="R94" s="548"/>
      <c r="S94" s="548"/>
      <c r="T94" s="548"/>
      <c r="U94" s="548"/>
      <c r="V94" s="548"/>
      <c r="W94" s="548"/>
      <c r="X94" s="548"/>
      <c r="Y94" s="548"/>
      <c r="Z94" s="548"/>
      <c r="AA94" s="548"/>
      <c r="AB94" s="548"/>
      <c r="AC94" s="548"/>
      <c r="AD94" s="548"/>
      <c r="AE94" s="548"/>
      <c r="AF94" s="548"/>
    </row>
    <row r="95" customFormat="1" spans="1:32">
      <c r="A95" s="540" t="s">
        <v>126</v>
      </c>
      <c r="B95" s="540"/>
      <c r="C95" s="540"/>
      <c r="D95" s="540"/>
      <c r="E95" s="540"/>
      <c r="F95" s="540"/>
      <c r="G95" s="540"/>
      <c r="H95" s="540"/>
      <c r="I95" s="38"/>
      <c r="J95" s="38"/>
      <c r="K95" s="38"/>
      <c r="L95" s="38"/>
      <c r="M95" s="38"/>
      <c r="N95" s="38"/>
      <c r="O95" s="38"/>
      <c r="P95" s="38"/>
      <c r="Q95" s="38"/>
      <c r="R95" s="548"/>
      <c r="S95" s="548"/>
      <c r="T95" s="548"/>
      <c r="U95" s="548"/>
      <c r="V95" s="548"/>
      <c r="W95" s="548"/>
      <c r="X95" s="548"/>
      <c r="Y95" s="548"/>
      <c r="Z95" s="548"/>
      <c r="AA95" s="548"/>
      <c r="AB95" s="548"/>
      <c r="AC95" s="548"/>
      <c r="AD95" s="548"/>
      <c r="AE95" s="548"/>
      <c r="AF95" s="548"/>
    </row>
    <row r="96" customFormat="1" spans="1:32">
      <c r="A96" s="543" t="s">
        <v>127</v>
      </c>
      <c r="B96" s="540"/>
      <c r="C96" s="540"/>
      <c r="D96" s="540"/>
      <c r="E96" s="540"/>
      <c r="F96" s="540"/>
      <c r="G96" s="540"/>
      <c r="H96" s="540"/>
      <c r="I96" s="38"/>
      <c r="J96" s="38"/>
      <c r="K96" s="38"/>
      <c r="L96" s="38"/>
      <c r="M96" s="38"/>
      <c r="N96" s="38"/>
      <c r="O96" s="38"/>
      <c r="P96" s="38"/>
      <c r="Q96" s="38"/>
      <c r="R96" s="548"/>
      <c r="S96" s="548"/>
      <c r="T96" s="548"/>
      <c r="U96" s="548"/>
      <c r="V96" s="548"/>
      <c r="W96" s="548"/>
      <c r="X96" s="548"/>
      <c r="Y96" s="548"/>
      <c r="Z96" s="548"/>
      <c r="AA96" s="548"/>
      <c r="AB96" s="548"/>
      <c r="AC96" s="548"/>
      <c r="AD96" s="548"/>
      <c r="AE96" s="548"/>
      <c r="AF96" s="548"/>
    </row>
    <row r="97" customFormat="1" spans="1:32">
      <c r="A97" s="543" t="s">
        <v>128</v>
      </c>
      <c r="B97" s="540"/>
      <c r="C97" s="540"/>
      <c r="D97" s="540"/>
      <c r="E97" s="540"/>
      <c r="F97" s="540"/>
      <c r="G97" s="540"/>
      <c r="H97" s="540"/>
      <c r="I97" s="38"/>
      <c r="J97" s="38"/>
      <c r="K97" s="38"/>
      <c r="L97" s="38"/>
      <c r="M97" s="38"/>
      <c r="N97" s="38"/>
      <c r="O97" s="38"/>
      <c r="P97" s="38"/>
      <c r="Q97" s="38"/>
      <c r="R97" s="548"/>
      <c r="S97" s="548"/>
      <c r="T97" s="548"/>
      <c r="U97" s="548"/>
      <c r="V97" s="548"/>
      <c r="W97" s="548"/>
      <c r="X97" s="548"/>
      <c r="Y97" s="548"/>
      <c r="Z97" s="548"/>
      <c r="AA97" s="548"/>
      <c r="AB97" s="548"/>
      <c r="AC97" s="548"/>
      <c r="AD97" s="548"/>
      <c r="AE97" s="548"/>
      <c r="AF97" s="548"/>
    </row>
    <row r="98" customFormat="1" spans="1:32">
      <c r="A98" s="540" t="s">
        <v>129</v>
      </c>
      <c r="B98" s="540"/>
      <c r="C98" s="540"/>
      <c r="D98" s="540"/>
      <c r="E98" s="540"/>
      <c r="F98" s="540"/>
      <c r="G98" s="540"/>
      <c r="H98" s="540"/>
      <c r="I98" s="38"/>
      <c r="J98" s="38"/>
      <c r="K98" s="38"/>
      <c r="L98" s="38"/>
      <c r="M98" s="38"/>
      <c r="N98" s="38"/>
      <c r="O98" s="38"/>
      <c r="P98" s="38"/>
      <c r="Q98" s="38"/>
      <c r="R98" s="548"/>
      <c r="S98" s="548"/>
      <c r="T98" s="548"/>
      <c r="U98" s="548"/>
      <c r="V98" s="548"/>
      <c r="W98" s="548"/>
      <c r="X98" s="548"/>
      <c r="Y98" s="548"/>
      <c r="Z98" s="548"/>
      <c r="AA98" s="548"/>
      <c r="AB98" s="548"/>
      <c r="AC98" s="548"/>
      <c r="AD98" s="548"/>
      <c r="AE98" s="548"/>
      <c r="AF98" s="548"/>
    </row>
    <row r="99" customFormat="1" spans="1:32">
      <c r="A99" s="540" t="s">
        <v>130</v>
      </c>
      <c r="B99" s="540"/>
      <c r="C99" s="540"/>
      <c r="D99" s="540"/>
      <c r="E99" s="540"/>
      <c r="F99" s="540"/>
      <c r="G99" s="540"/>
      <c r="H99" s="540"/>
      <c r="I99" s="38"/>
      <c r="J99" s="38"/>
      <c r="K99" s="38"/>
      <c r="L99" s="38"/>
      <c r="M99" s="38"/>
      <c r="N99" s="38"/>
      <c r="O99" s="38"/>
      <c r="P99" s="38"/>
      <c r="Q99" s="38"/>
      <c r="R99" s="548"/>
      <c r="S99" s="548"/>
      <c r="T99" s="548"/>
      <c r="U99" s="548"/>
      <c r="V99" s="548"/>
      <c r="W99" s="548"/>
      <c r="X99" s="548"/>
      <c r="Y99" s="548"/>
      <c r="Z99" s="548"/>
      <c r="AA99" s="548"/>
      <c r="AB99" s="548"/>
      <c r="AC99" s="548"/>
      <c r="AD99" s="548"/>
      <c r="AE99" s="548"/>
      <c r="AF99" s="548"/>
    </row>
    <row r="100" customFormat="1" spans="1:32">
      <c r="A100" s="540" t="s">
        <v>131</v>
      </c>
      <c r="B100" s="540"/>
      <c r="C100" s="540"/>
      <c r="D100" s="540"/>
      <c r="E100" s="540"/>
      <c r="F100" s="540"/>
      <c r="G100" s="540"/>
      <c r="H100" s="540"/>
      <c r="I100" s="38"/>
      <c r="J100" s="38"/>
      <c r="K100" s="38"/>
      <c r="L100" s="38"/>
      <c r="M100" s="38"/>
      <c r="N100" s="38"/>
      <c r="O100" s="38"/>
      <c r="P100" s="38"/>
      <c r="Q100" s="38"/>
      <c r="R100" s="548"/>
      <c r="S100" s="548"/>
      <c r="T100" s="548"/>
      <c r="U100" s="548"/>
      <c r="V100" s="548"/>
      <c r="W100" s="548"/>
      <c r="X100" s="548"/>
      <c r="Y100" s="548"/>
      <c r="Z100" s="548"/>
      <c r="AA100" s="548"/>
      <c r="AB100" s="548"/>
      <c r="AC100" s="548"/>
      <c r="AD100" s="548"/>
      <c r="AE100" s="548"/>
      <c r="AF100" s="548"/>
    </row>
    <row r="101" customFormat="1" ht="14.25" spans="1:32">
      <c r="A101" s="547" t="s">
        <v>132</v>
      </c>
      <c r="B101" s="540"/>
      <c r="C101" s="540"/>
      <c r="D101" s="540"/>
      <c r="E101" s="540"/>
      <c r="F101" s="540"/>
      <c r="G101" s="540"/>
      <c r="H101" s="540"/>
      <c r="I101" s="38"/>
      <c r="J101" s="38"/>
      <c r="K101" s="38"/>
      <c r="L101" s="38"/>
      <c r="M101" s="38"/>
      <c r="N101" s="38"/>
      <c r="O101" s="38"/>
      <c r="P101" s="38"/>
      <c r="Q101" s="38"/>
      <c r="R101" s="548"/>
      <c r="S101" s="548"/>
      <c r="T101" s="548"/>
      <c r="U101" s="548"/>
      <c r="V101" s="548"/>
      <c r="W101" s="548"/>
      <c r="X101" s="548"/>
      <c r="Y101" s="548"/>
      <c r="Z101" s="548"/>
      <c r="AA101" s="548"/>
      <c r="AB101" s="548"/>
      <c r="AC101" s="548"/>
      <c r="AD101" s="548"/>
      <c r="AE101" s="548"/>
      <c r="AF101" s="548"/>
    </row>
    <row r="102" customFormat="1" spans="1:32">
      <c r="A102" s="548" t="s">
        <v>133</v>
      </c>
      <c r="B102" s="548"/>
      <c r="C102" s="548"/>
      <c r="D102" s="548"/>
      <c r="E102" s="548"/>
      <c r="F102" s="548"/>
      <c r="G102" s="548"/>
      <c r="H102" s="548"/>
      <c r="I102" s="548"/>
      <c r="J102" s="548"/>
      <c r="K102" s="548"/>
      <c r="L102" s="548"/>
      <c r="M102" s="548"/>
      <c r="N102" s="548"/>
      <c r="O102" s="548"/>
      <c r="P102" s="548"/>
      <c r="Q102" s="548"/>
      <c r="R102" s="548"/>
      <c r="S102" s="548"/>
      <c r="T102" s="548"/>
      <c r="U102" s="548"/>
      <c r="V102" s="548"/>
      <c r="W102" s="548"/>
      <c r="X102" s="548"/>
      <c r="Y102" s="548"/>
      <c r="Z102" s="548"/>
      <c r="AA102" s="548"/>
      <c r="AB102" s="548"/>
      <c r="AC102" s="548"/>
      <c r="AD102" s="548"/>
      <c r="AE102" s="548"/>
      <c r="AF102" s="54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1402</v>
      </c>
      <c r="B1" s="83"/>
      <c r="C1" s="83"/>
      <c r="D1" s="83"/>
      <c r="E1" s="83"/>
      <c r="F1" s="83"/>
      <c r="G1" s="83"/>
      <c r="H1" s="83"/>
      <c r="I1" s="113"/>
      <c r="J1" s="70" t="s">
        <v>139</v>
      </c>
    </row>
    <row r="2" ht="14.25" spans="1:9">
      <c r="A2" s="84" t="s">
        <v>1403</v>
      </c>
      <c r="B2" s="85"/>
      <c r="C2" s="85"/>
      <c r="D2" s="85"/>
      <c r="E2" s="85"/>
      <c r="F2" s="85"/>
      <c r="G2" s="85"/>
      <c r="H2" s="85"/>
      <c r="I2" s="114"/>
    </row>
    <row r="3" ht="14.25" spans="1:9">
      <c r="A3" s="43" t="s">
        <v>1404</v>
      </c>
      <c r="B3" s="85"/>
      <c r="C3" s="85"/>
      <c r="D3" s="85"/>
      <c r="E3" s="85"/>
      <c r="F3" s="85"/>
      <c r="G3" s="86" t="s">
        <v>1405</v>
      </c>
      <c r="H3" s="87"/>
      <c r="I3" s="114"/>
    </row>
    <row r="4" spans="1:9">
      <c r="A4" s="88" t="s">
        <v>1406</v>
      </c>
      <c r="B4" s="89"/>
      <c r="C4" s="89"/>
      <c r="D4" s="89"/>
      <c r="E4" s="89"/>
      <c r="F4" s="89"/>
      <c r="G4" s="89"/>
      <c r="H4" s="89"/>
      <c r="I4" s="115"/>
    </row>
    <row r="5" ht="36" customHeight="1" spans="1:9">
      <c r="A5" s="90" t="s">
        <v>1407</v>
      </c>
      <c r="B5" s="91"/>
      <c r="C5" s="91"/>
      <c r="D5" s="91"/>
      <c r="E5" s="91"/>
      <c r="F5" s="91"/>
      <c r="G5" s="91"/>
      <c r="H5" s="91"/>
      <c r="I5" s="116"/>
    </row>
    <row r="6" ht="19" customHeight="1" spans="1:9">
      <c r="A6" s="92" t="s">
        <v>1408</v>
      </c>
      <c r="B6" s="93"/>
      <c r="C6" s="93"/>
      <c r="D6" s="93"/>
      <c r="E6" s="93"/>
      <c r="F6" s="93"/>
      <c r="G6" s="93"/>
      <c r="H6" s="93"/>
      <c r="I6" s="117"/>
    </row>
    <row r="7" ht="28" customHeight="1" spans="1:9">
      <c r="A7" s="92" t="s">
        <v>1409</v>
      </c>
      <c r="B7" s="94"/>
      <c r="C7" s="94"/>
      <c r="D7" s="94"/>
      <c r="E7" s="94"/>
      <c r="F7" s="94"/>
      <c r="G7" s="94"/>
      <c r="H7" s="94"/>
      <c r="I7" s="117"/>
    </row>
    <row r="8" ht="15" customHeight="1" spans="1:9">
      <c r="A8" s="92" t="s">
        <v>1410</v>
      </c>
      <c r="B8" s="93"/>
      <c r="C8" s="93"/>
      <c r="D8" s="93"/>
      <c r="E8" s="93"/>
      <c r="F8" s="93"/>
      <c r="G8" s="93"/>
      <c r="H8" s="93"/>
      <c r="I8" s="117"/>
    </row>
    <row r="9" ht="60" customHeight="1" spans="1:9">
      <c r="A9" s="92" t="s">
        <v>1411</v>
      </c>
      <c r="B9" s="93"/>
      <c r="C9" s="93"/>
      <c r="D9" s="93"/>
      <c r="E9" s="93"/>
      <c r="F9" s="93"/>
      <c r="G9" s="93"/>
      <c r="H9" s="93"/>
      <c r="I9" s="117"/>
    </row>
    <row r="10" ht="27" customHeight="1" spans="1:9">
      <c r="A10" s="92" t="s">
        <v>1412</v>
      </c>
      <c r="B10" s="94"/>
      <c r="C10" s="94"/>
      <c r="D10" s="94"/>
      <c r="E10" s="94"/>
      <c r="F10" s="94"/>
      <c r="G10" s="94"/>
      <c r="H10" s="94"/>
      <c r="I10" s="117"/>
    </row>
    <row r="11" spans="1:9">
      <c r="A11" s="95" t="s">
        <v>1413</v>
      </c>
      <c r="B11" s="93"/>
      <c r="C11" s="93"/>
      <c r="D11" s="93"/>
      <c r="E11" s="93"/>
      <c r="F11" s="93"/>
      <c r="G11" s="93"/>
      <c r="H11" s="93"/>
      <c r="I11" s="117"/>
    </row>
    <row r="12" ht="30" customHeight="1" spans="1:9">
      <c r="A12" s="96" t="s">
        <v>1414</v>
      </c>
      <c r="B12" s="97"/>
      <c r="C12" s="97"/>
      <c r="D12" s="97"/>
      <c r="E12" s="97"/>
      <c r="F12" s="97"/>
      <c r="G12" s="97"/>
      <c r="H12" s="97"/>
      <c r="I12" s="118"/>
    </row>
    <row r="13" ht="25" customHeight="1" spans="1:9">
      <c r="A13" s="98" t="s">
        <v>1415</v>
      </c>
      <c r="B13" s="97"/>
      <c r="C13" s="97"/>
      <c r="D13" s="97"/>
      <c r="E13" s="97"/>
      <c r="F13" s="97"/>
      <c r="G13" s="97"/>
      <c r="H13" s="97"/>
      <c r="I13" s="118"/>
    </row>
    <row r="14" ht="31" customHeight="1" spans="1:9">
      <c r="A14" s="99" t="s">
        <v>1416</v>
      </c>
      <c r="B14" s="100"/>
      <c r="C14" s="100"/>
      <c r="D14" s="100"/>
      <c r="E14" s="100"/>
      <c r="F14" s="100"/>
      <c r="G14" s="100"/>
      <c r="H14" s="100"/>
      <c r="I14" s="119"/>
    </row>
    <row r="15" spans="1:9">
      <c r="A15" s="101" t="s">
        <v>1417</v>
      </c>
      <c r="B15" s="102"/>
      <c r="C15" s="102"/>
      <c r="D15" s="102"/>
      <c r="E15" s="102"/>
      <c r="F15" s="102"/>
      <c r="G15" s="102"/>
      <c r="H15" s="102"/>
      <c r="I15" s="120"/>
    </row>
    <row r="16" spans="1:9">
      <c r="A16" s="103" t="s">
        <v>1418</v>
      </c>
      <c r="B16" s="104"/>
      <c r="C16" s="104"/>
      <c r="D16" s="104"/>
      <c r="E16" s="104"/>
      <c r="F16" s="104"/>
      <c r="G16" s="104"/>
      <c r="H16" s="104"/>
      <c r="I16" s="121"/>
    </row>
    <row r="17" spans="1:9">
      <c r="A17" s="105" t="s">
        <v>1419</v>
      </c>
      <c r="B17" s="104"/>
      <c r="C17" s="104"/>
      <c r="D17" s="104"/>
      <c r="E17" s="104"/>
      <c r="F17" s="104"/>
      <c r="G17" s="104"/>
      <c r="H17" s="104"/>
      <c r="I17" s="121"/>
    </row>
    <row r="18" spans="1:9">
      <c r="A18" s="106" t="s">
        <v>1420</v>
      </c>
      <c r="B18" s="104"/>
      <c r="C18" s="104"/>
      <c r="D18" s="104"/>
      <c r="E18" s="104"/>
      <c r="F18" s="104"/>
      <c r="G18" s="104"/>
      <c r="H18" s="104"/>
      <c r="I18" s="121"/>
    </row>
    <row r="19" ht="30" customHeight="1" spans="1:9">
      <c r="A19" s="107" t="s">
        <v>1421</v>
      </c>
      <c r="B19" s="108"/>
      <c r="C19" s="108"/>
      <c r="D19" s="108"/>
      <c r="E19" s="108"/>
      <c r="F19" s="108"/>
      <c r="G19" s="108"/>
      <c r="H19" s="108"/>
      <c r="I19" s="122"/>
    </row>
    <row r="20" spans="1:9">
      <c r="A20" s="67" t="s">
        <v>1401</v>
      </c>
      <c r="B20" s="109"/>
      <c r="C20" s="109"/>
      <c r="D20" s="109"/>
      <c r="E20" s="109"/>
      <c r="F20" s="109"/>
      <c r="G20" s="109"/>
      <c r="H20" s="109"/>
      <c r="I20" s="123"/>
    </row>
    <row r="21" ht="14.25" spans="1:9">
      <c r="A21" s="110" t="s">
        <v>1422</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1423</v>
      </c>
      <c r="B1" s="40"/>
      <c r="C1" s="40"/>
      <c r="D1" s="40"/>
      <c r="E1" s="40"/>
      <c r="F1" s="40"/>
      <c r="G1" s="40"/>
      <c r="H1" s="40"/>
      <c r="I1" s="69"/>
      <c r="J1" s="70" t="s">
        <v>139</v>
      </c>
    </row>
    <row r="2" ht="14.25" spans="1:9">
      <c r="A2" s="41" t="s">
        <v>1424</v>
      </c>
      <c r="B2" s="42"/>
      <c r="C2" s="42"/>
      <c r="D2" s="42"/>
      <c r="E2" s="42"/>
      <c r="F2" s="42"/>
      <c r="G2" s="42"/>
      <c r="H2" s="42"/>
      <c r="I2" s="71"/>
    </row>
    <row r="3" spans="1:9">
      <c r="A3" s="43" t="s">
        <v>1404</v>
      </c>
      <c r="B3" s="44"/>
      <c r="C3" s="44"/>
      <c r="D3" s="44"/>
      <c r="E3" s="44"/>
      <c r="F3" s="44"/>
      <c r="G3" s="45" t="s">
        <v>1425</v>
      </c>
      <c r="H3" s="45"/>
      <c r="I3" s="72"/>
    </row>
    <row r="4" spans="1:9">
      <c r="A4" s="46" t="s">
        <v>1426</v>
      </c>
      <c r="B4" s="47"/>
      <c r="C4" s="47"/>
      <c r="D4" s="47"/>
      <c r="E4" s="47"/>
      <c r="F4" s="47"/>
      <c r="G4" s="47"/>
      <c r="H4" s="47"/>
      <c r="I4" s="72"/>
    </row>
    <row r="5" spans="1:9">
      <c r="A5" s="48" t="s">
        <v>1427</v>
      </c>
      <c r="B5" s="49"/>
      <c r="C5" s="49"/>
      <c r="D5" s="49"/>
      <c r="E5" s="49"/>
      <c r="F5" s="49"/>
      <c r="G5" s="49"/>
      <c r="H5" s="49"/>
      <c r="I5" s="73"/>
    </row>
    <row r="6" ht="17" customHeight="1" spans="1:9">
      <c r="A6" s="50" t="s">
        <v>1428</v>
      </c>
      <c r="B6" s="51"/>
      <c r="C6" s="51"/>
      <c r="D6" s="51"/>
      <c r="E6" s="51"/>
      <c r="F6" s="51"/>
      <c r="G6" s="51"/>
      <c r="H6" s="51"/>
      <c r="I6" s="74"/>
    </row>
    <row r="7" spans="1:9">
      <c r="A7" s="52" t="s">
        <v>1429</v>
      </c>
      <c r="B7" s="53"/>
      <c r="C7" s="53"/>
      <c r="D7" s="53"/>
      <c r="E7" s="53"/>
      <c r="F7" s="53"/>
      <c r="G7" s="53"/>
      <c r="H7" s="53"/>
      <c r="I7" s="75"/>
    </row>
    <row r="8" spans="1:9">
      <c r="A8" s="54" t="s">
        <v>1430</v>
      </c>
      <c r="B8" s="55"/>
      <c r="C8" s="55"/>
      <c r="D8" s="55"/>
      <c r="E8" s="55"/>
      <c r="F8" s="55"/>
      <c r="G8" s="55"/>
      <c r="H8" s="55"/>
      <c r="I8" s="76"/>
    </row>
    <row r="9" spans="1:9">
      <c r="A9" s="50" t="s">
        <v>1431</v>
      </c>
      <c r="B9" s="51"/>
      <c r="C9" s="51"/>
      <c r="D9" s="51"/>
      <c r="E9" s="51"/>
      <c r="F9" s="51"/>
      <c r="G9" s="51"/>
      <c r="H9" s="51"/>
      <c r="I9" s="74"/>
    </row>
    <row r="10" ht="21" customHeight="1" spans="1:9">
      <c r="A10" s="50" t="s">
        <v>1432</v>
      </c>
      <c r="B10" s="51"/>
      <c r="C10" s="51"/>
      <c r="D10" s="51"/>
      <c r="E10" s="51"/>
      <c r="F10" s="51"/>
      <c r="G10" s="51"/>
      <c r="H10" s="51"/>
      <c r="I10" s="74"/>
    </row>
    <row r="11" ht="21" customHeight="1" spans="1:9">
      <c r="A11" s="50" t="s">
        <v>1433</v>
      </c>
      <c r="B11" s="51"/>
      <c r="C11" s="51"/>
      <c r="D11" s="51"/>
      <c r="E11" s="51"/>
      <c r="F11" s="51"/>
      <c r="G11" s="51"/>
      <c r="H11" s="51"/>
      <c r="I11" s="74"/>
    </row>
    <row r="12" ht="17" customHeight="1" spans="1:9">
      <c r="A12" s="50" t="s">
        <v>1434</v>
      </c>
      <c r="B12" s="51"/>
      <c r="C12" s="51"/>
      <c r="D12" s="51"/>
      <c r="E12" s="51"/>
      <c r="F12" s="51"/>
      <c r="G12" s="51"/>
      <c r="H12" s="51"/>
      <c r="I12" s="74"/>
    </row>
    <row r="13" ht="19" customHeight="1" spans="1:9">
      <c r="A13" s="50" t="s">
        <v>1435</v>
      </c>
      <c r="B13" s="51"/>
      <c r="C13" s="51"/>
      <c r="D13" s="51"/>
      <c r="E13" s="51"/>
      <c r="F13" s="51"/>
      <c r="G13" s="51"/>
      <c r="H13" s="51"/>
      <c r="I13" s="74"/>
    </row>
    <row r="14" ht="19.5" spans="1:9">
      <c r="A14" s="56" t="s">
        <v>1436</v>
      </c>
      <c r="B14" s="57"/>
      <c r="C14" s="57"/>
      <c r="D14" s="57"/>
      <c r="E14" s="57"/>
      <c r="F14" s="57"/>
      <c r="G14" s="57"/>
      <c r="H14" s="57"/>
      <c r="I14" s="77"/>
    </row>
    <row r="15" spans="1:9">
      <c r="A15" s="54" t="s">
        <v>1437</v>
      </c>
      <c r="B15" s="55"/>
      <c r="C15" s="55"/>
      <c r="D15" s="55"/>
      <c r="E15" s="55"/>
      <c r="F15" s="55"/>
      <c r="G15" s="55"/>
      <c r="H15" s="55"/>
      <c r="I15" s="76"/>
    </row>
    <row r="16" ht="21" customHeight="1" spans="1:9">
      <c r="A16" s="50" t="s">
        <v>1438</v>
      </c>
      <c r="B16" s="51"/>
      <c r="C16" s="51"/>
      <c r="D16" s="51"/>
      <c r="E16" s="51"/>
      <c r="F16" s="51"/>
      <c r="G16" s="51"/>
      <c r="H16" s="51"/>
      <c r="I16" s="74"/>
    </row>
    <row r="17" spans="1:9">
      <c r="A17" s="54" t="s">
        <v>1439</v>
      </c>
      <c r="B17" s="55"/>
      <c r="C17" s="55"/>
      <c r="D17" s="55"/>
      <c r="E17" s="55"/>
      <c r="F17" s="55"/>
      <c r="G17" s="55"/>
      <c r="H17" s="55"/>
      <c r="I17" s="76"/>
    </row>
    <row r="18" ht="40" customHeight="1" spans="1:9">
      <c r="A18" s="58" t="s">
        <v>1440</v>
      </c>
      <c r="B18" s="59"/>
      <c r="C18" s="59"/>
      <c r="D18" s="59"/>
      <c r="E18" s="59"/>
      <c r="F18" s="59"/>
      <c r="G18" s="59"/>
      <c r="H18" s="59"/>
      <c r="I18" s="78"/>
    </row>
    <row r="19" spans="1:9">
      <c r="A19" s="60" t="s">
        <v>1441</v>
      </c>
      <c r="B19" s="61"/>
      <c r="C19" s="61"/>
      <c r="D19" s="61"/>
      <c r="E19" s="61"/>
      <c r="F19" s="61"/>
      <c r="G19" s="61"/>
      <c r="H19" s="61"/>
      <c r="I19" s="79"/>
    </row>
    <row r="20" spans="1:9">
      <c r="A20" s="46" t="s">
        <v>1442</v>
      </c>
      <c r="B20" s="47"/>
      <c r="C20" s="47"/>
      <c r="D20" s="47"/>
      <c r="E20" s="47"/>
      <c r="F20" s="47"/>
      <c r="G20" s="47"/>
      <c r="H20" s="47"/>
      <c r="I20" s="72"/>
    </row>
    <row r="21" spans="1:9">
      <c r="A21" s="46" t="s">
        <v>1443</v>
      </c>
      <c r="B21" s="47"/>
      <c r="C21" s="47"/>
      <c r="D21" s="47"/>
      <c r="E21" s="47"/>
      <c r="F21" s="47"/>
      <c r="G21" s="47"/>
      <c r="H21" s="47"/>
      <c r="I21" s="72"/>
    </row>
    <row r="22" ht="29" customHeight="1" spans="1:9">
      <c r="A22" s="62" t="s">
        <v>1444</v>
      </c>
      <c r="B22" s="63"/>
      <c r="C22" s="63"/>
      <c r="D22" s="63"/>
      <c r="E22" s="63"/>
      <c r="F22" s="63"/>
      <c r="G22" s="63"/>
      <c r="H22" s="63"/>
      <c r="I22" s="80"/>
    </row>
    <row r="23" spans="1:9">
      <c r="A23" s="50" t="s">
        <v>1445</v>
      </c>
      <c r="B23" s="64"/>
      <c r="C23" s="64"/>
      <c r="D23" s="64"/>
      <c r="E23" s="64"/>
      <c r="F23" s="64"/>
      <c r="G23" s="64"/>
      <c r="H23" s="64"/>
      <c r="I23" s="74"/>
    </row>
    <row r="24" ht="14.25" spans="1:9">
      <c r="A24" s="65" t="s">
        <v>1446</v>
      </c>
      <c r="B24" s="66"/>
      <c r="C24" s="66"/>
      <c r="D24" s="66"/>
      <c r="E24" s="66"/>
      <c r="F24" s="66"/>
      <c r="G24" s="66"/>
      <c r="H24" s="66"/>
      <c r="I24" s="81"/>
    </row>
    <row r="25" spans="1:9">
      <c r="A25" s="67" t="s">
        <v>1401</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1447</v>
      </c>
      <c r="B1" s="2"/>
      <c r="C1" s="3"/>
      <c r="D1" s="4" t="s">
        <v>1448</v>
      </c>
      <c r="E1" s="5"/>
      <c r="F1" s="6"/>
      <c r="G1" s="7" t="s">
        <v>1449</v>
      </c>
      <c r="H1" s="8"/>
      <c r="I1" s="25"/>
      <c r="J1" s="26" t="s">
        <v>1450</v>
      </c>
      <c r="K1" s="27"/>
      <c r="L1" s="28"/>
      <c r="M1" s="29" t="s">
        <v>139</v>
      </c>
    </row>
    <row r="2" spans="1:12">
      <c r="A2" s="9">
        <v>1</v>
      </c>
      <c r="B2" s="10" t="s">
        <v>1451</v>
      </c>
      <c r="C2" s="11" t="s">
        <v>1452</v>
      </c>
      <c r="D2" s="12">
        <v>1</v>
      </c>
      <c r="E2" s="13" t="s">
        <v>1453</v>
      </c>
      <c r="F2" s="13" t="s">
        <v>428</v>
      </c>
      <c r="G2" s="14">
        <v>1</v>
      </c>
      <c r="H2" s="15" t="s">
        <v>1454</v>
      </c>
      <c r="I2" s="15" t="s">
        <v>398</v>
      </c>
      <c r="J2" s="30">
        <v>1</v>
      </c>
      <c r="K2" s="31" t="s">
        <v>160</v>
      </c>
      <c r="L2" s="31" t="s">
        <v>159</v>
      </c>
    </row>
    <row r="3" ht="14.25" spans="1:14">
      <c r="A3" s="9">
        <v>2</v>
      </c>
      <c r="B3" s="10" t="s">
        <v>1455</v>
      </c>
      <c r="C3" s="11" t="s">
        <v>159</v>
      </c>
      <c r="D3" s="12">
        <v>2</v>
      </c>
      <c r="E3" s="16" t="s">
        <v>460</v>
      </c>
      <c r="F3" s="16" t="s">
        <v>1456</v>
      </c>
      <c r="G3" s="14">
        <v>2</v>
      </c>
      <c r="H3" s="15" t="s">
        <v>1457</v>
      </c>
      <c r="I3" s="15" t="s">
        <v>1458</v>
      </c>
      <c r="J3" s="30">
        <v>2</v>
      </c>
      <c r="K3" s="31" t="s">
        <v>181</v>
      </c>
      <c r="L3" s="31" t="s">
        <v>180</v>
      </c>
      <c r="M3" s="32" t="s">
        <v>1459</v>
      </c>
      <c r="N3" s="33">
        <v>44817</v>
      </c>
    </row>
    <row r="4" spans="1:12">
      <c r="A4" s="9">
        <v>3</v>
      </c>
      <c r="B4" s="10" t="s">
        <v>1460</v>
      </c>
      <c r="C4" s="11" t="s">
        <v>180</v>
      </c>
      <c r="D4" s="12">
        <v>3</v>
      </c>
      <c r="E4" s="16" t="s">
        <v>534</v>
      </c>
      <c r="F4" s="16" t="s">
        <v>1461</v>
      </c>
      <c r="G4" s="14">
        <v>3</v>
      </c>
      <c r="H4" s="15" t="s">
        <v>708</v>
      </c>
      <c r="I4" s="15" t="s">
        <v>707</v>
      </c>
      <c r="J4" s="30">
        <v>3</v>
      </c>
      <c r="K4" s="31" t="s">
        <v>1462</v>
      </c>
      <c r="L4" s="31" t="s">
        <v>1463</v>
      </c>
    </row>
    <row r="5" ht="22.5" spans="1:12">
      <c r="A5" s="9">
        <v>4</v>
      </c>
      <c r="B5" s="10" t="s">
        <v>1464</v>
      </c>
      <c r="C5" s="11" t="s">
        <v>1463</v>
      </c>
      <c r="D5" s="12">
        <v>4</v>
      </c>
      <c r="E5" s="16" t="s">
        <v>1465</v>
      </c>
      <c r="F5" s="16" t="s">
        <v>1466</v>
      </c>
      <c r="G5" s="14">
        <v>4</v>
      </c>
      <c r="H5" s="15" t="s">
        <v>1467</v>
      </c>
      <c r="I5" s="15" t="s">
        <v>1468</v>
      </c>
      <c r="J5" s="30">
        <v>4</v>
      </c>
      <c r="K5" s="31" t="s">
        <v>1469</v>
      </c>
      <c r="L5" s="31" t="s">
        <v>199</v>
      </c>
    </row>
    <row r="6" spans="1:12">
      <c r="A6" s="9">
        <v>5</v>
      </c>
      <c r="B6" s="10" t="s">
        <v>1470</v>
      </c>
      <c r="C6" s="11" t="s">
        <v>495</v>
      </c>
      <c r="D6" s="12">
        <v>5</v>
      </c>
      <c r="E6" s="16" t="s">
        <v>1471</v>
      </c>
      <c r="F6" s="16" t="s">
        <v>1472</v>
      </c>
      <c r="G6" s="14">
        <v>5</v>
      </c>
      <c r="H6" s="15"/>
      <c r="I6" s="15"/>
      <c r="J6" s="30">
        <v>5</v>
      </c>
      <c r="K6" s="31" t="s">
        <v>392</v>
      </c>
      <c r="L6" s="31" t="s">
        <v>391</v>
      </c>
    </row>
    <row r="7" ht="24" spans="1:12">
      <c r="A7" s="9">
        <v>6</v>
      </c>
      <c r="B7" s="10" t="s">
        <v>1473</v>
      </c>
      <c r="C7" s="11" t="s">
        <v>1474</v>
      </c>
      <c r="D7" s="12">
        <v>6</v>
      </c>
      <c r="E7" s="16" t="s">
        <v>1116</v>
      </c>
      <c r="F7" s="16" t="s">
        <v>1475</v>
      </c>
      <c r="G7" s="14">
        <v>6</v>
      </c>
      <c r="H7" s="15" t="s">
        <v>402</v>
      </c>
      <c r="I7" s="15" t="s">
        <v>1476</v>
      </c>
      <c r="J7" s="30">
        <v>6</v>
      </c>
      <c r="K7" s="34" t="s">
        <v>1477</v>
      </c>
      <c r="L7" s="34" t="s">
        <v>1478</v>
      </c>
    </row>
    <row r="8" ht="146.25" spans="1:12">
      <c r="A8" s="9">
        <v>7</v>
      </c>
      <c r="B8" s="10" t="s">
        <v>1479</v>
      </c>
      <c r="C8" s="11" t="s">
        <v>1480</v>
      </c>
      <c r="D8" s="12">
        <v>7</v>
      </c>
      <c r="E8" s="16" t="s">
        <v>1481</v>
      </c>
      <c r="F8" s="16" t="s">
        <v>1482</v>
      </c>
      <c r="G8" s="14">
        <v>7</v>
      </c>
      <c r="H8" s="17" t="s">
        <v>1483</v>
      </c>
      <c r="I8" s="15" t="s">
        <v>1484</v>
      </c>
      <c r="J8" s="30">
        <v>7</v>
      </c>
      <c r="K8" s="35" t="s">
        <v>1471</v>
      </c>
      <c r="L8" s="35" t="s">
        <v>1472</v>
      </c>
    </row>
    <row r="9" spans="1:12">
      <c r="A9" s="9">
        <v>8</v>
      </c>
      <c r="B9" s="10" t="s">
        <v>1485</v>
      </c>
      <c r="C9" s="11" t="s">
        <v>310</v>
      </c>
      <c r="D9" s="12">
        <v>8</v>
      </c>
      <c r="E9" s="16" t="s">
        <v>1486</v>
      </c>
      <c r="F9" s="16" t="s">
        <v>1487</v>
      </c>
      <c r="G9" s="14">
        <v>8</v>
      </c>
      <c r="H9" s="18" t="s">
        <v>1042</v>
      </c>
      <c r="I9" s="15" t="s">
        <v>404</v>
      </c>
      <c r="J9" s="30">
        <v>8</v>
      </c>
      <c r="K9" s="35" t="s">
        <v>1488</v>
      </c>
      <c r="L9" s="35" t="s">
        <v>227</v>
      </c>
    </row>
    <row r="10" ht="157.5" spans="1:12">
      <c r="A10" s="9">
        <v>9</v>
      </c>
      <c r="B10" s="10" t="s">
        <v>457</v>
      </c>
      <c r="C10" s="11" t="s">
        <v>456</v>
      </c>
      <c r="D10" s="12">
        <v>9</v>
      </c>
      <c r="E10" s="16" t="s">
        <v>1489</v>
      </c>
      <c r="F10" s="16" t="s">
        <v>1490</v>
      </c>
      <c r="G10" s="14">
        <v>9</v>
      </c>
      <c r="H10" s="18" t="s">
        <v>1491</v>
      </c>
      <c r="I10" s="15" t="s">
        <v>1492</v>
      </c>
      <c r="J10" s="30">
        <v>9</v>
      </c>
      <c r="K10" s="35" t="s">
        <v>1493</v>
      </c>
      <c r="L10" s="35" t="s">
        <v>1456</v>
      </c>
    </row>
    <row r="11" ht="22.5" spans="1:12">
      <c r="A11" s="9">
        <v>10</v>
      </c>
      <c r="B11" s="10" t="s">
        <v>1494</v>
      </c>
      <c r="C11" s="11" t="s">
        <v>1495</v>
      </c>
      <c r="D11" s="12">
        <v>10</v>
      </c>
      <c r="E11" s="19" t="s">
        <v>1496</v>
      </c>
      <c r="F11" s="16" t="s">
        <v>1497</v>
      </c>
      <c r="G11" s="14">
        <v>10</v>
      </c>
      <c r="H11" s="15" t="s">
        <v>1094</v>
      </c>
      <c r="I11" s="15" t="s">
        <v>1498</v>
      </c>
      <c r="J11" s="30">
        <v>10</v>
      </c>
      <c r="K11" s="35" t="s">
        <v>1486</v>
      </c>
      <c r="L11" s="35" t="s">
        <v>1487</v>
      </c>
    </row>
    <row r="12" spans="1:12">
      <c r="A12" s="9">
        <v>11</v>
      </c>
      <c r="B12" s="10" t="s">
        <v>1499</v>
      </c>
      <c r="C12" s="11" t="s">
        <v>1500</v>
      </c>
      <c r="D12" s="12">
        <v>11</v>
      </c>
      <c r="E12" s="19" t="s">
        <v>1501</v>
      </c>
      <c r="F12" s="16" t="s">
        <v>1502</v>
      </c>
      <c r="G12" s="14">
        <v>11</v>
      </c>
      <c r="H12" s="15" t="s">
        <v>1503</v>
      </c>
      <c r="I12" s="18" t="s">
        <v>1504</v>
      </c>
      <c r="J12" s="30">
        <v>11</v>
      </c>
      <c r="K12" s="35" t="s">
        <v>1072</v>
      </c>
      <c r="L12" s="35" t="s">
        <v>440</v>
      </c>
    </row>
    <row r="13" spans="1:12">
      <c r="A13" s="9">
        <v>12</v>
      </c>
      <c r="B13" s="10" t="s">
        <v>1505</v>
      </c>
      <c r="C13" s="11" t="s">
        <v>1175</v>
      </c>
      <c r="D13" s="12">
        <v>12</v>
      </c>
      <c r="E13" s="19" t="s">
        <v>1506</v>
      </c>
      <c r="F13" s="16" t="s">
        <v>713</v>
      </c>
      <c r="G13" s="14">
        <v>12</v>
      </c>
      <c r="H13" s="15" t="s">
        <v>1507</v>
      </c>
      <c r="I13" s="15" t="s">
        <v>1461</v>
      </c>
      <c r="J13" s="30">
        <v>12</v>
      </c>
      <c r="K13" s="35" t="s">
        <v>509</v>
      </c>
      <c r="L13" s="35" t="s">
        <v>1151</v>
      </c>
    </row>
    <row r="14" ht="33.75" spans="1:12">
      <c r="A14" s="9">
        <v>13</v>
      </c>
      <c r="B14" s="10" t="s">
        <v>1103</v>
      </c>
      <c r="C14" s="11" t="s">
        <v>1474</v>
      </c>
      <c r="D14" s="12">
        <v>13</v>
      </c>
      <c r="E14" s="19" t="s">
        <v>1508</v>
      </c>
      <c r="F14" s="16" t="s">
        <v>1504</v>
      </c>
      <c r="G14" s="14">
        <v>13</v>
      </c>
      <c r="H14" s="15" t="s">
        <v>1509</v>
      </c>
      <c r="I14" s="15" t="s">
        <v>1510</v>
      </c>
      <c r="J14" s="30">
        <v>13</v>
      </c>
      <c r="K14" s="35" t="s">
        <v>1511</v>
      </c>
      <c r="L14" s="35" t="s">
        <v>1512</v>
      </c>
    </row>
    <row r="15" ht="27" spans="1:12">
      <c r="A15" s="9">
        <v>14</v>
      </c>
      <c r="B15" s="10" t="s">
        <v>1513</v>
      </c>
      <c r="C15" s="11" t="s">
        <v>1514</v>
      </c>
      <c r="D15" s="12">
        <v>14</v>
      </c>
      <c r="E15" s="19" t="s">
        <v>676</v>
      </c>
      <c r="F15" s="16" t="s">
        <v>1099</v>
      </c>
      <c r="G15" s="14">
        <v>14</v>
      </c>
      <c r="H15" s="15" t="s">
        <v>1515</v>
      </c>
      <c r="I15" s="15" t="s">
        <v>1516</v>
      </c>
      <c r="J15" s="30">
        <v>14</v>
      </c>
      <c r="K15" s="35" t="s">
        <v>1517</v>
      </c>
      <c r="L15" s="35" t="s">
        <v>388</v>
      </c>
    </row>
    <row r="16" spans="1:12">
      <c r="A16" s="9">
        <v>15</v>
      </c>
      <c r="B16" s="10" t="s">
        <v>1056</v>
      </c>
      <c r="C16" s="11" t="s">
        <v>183</v>
      </c>
      <c r="D16" s="12">
        <v>15</v>
      </c>
      <c r="E16" s="19" t="s">
        <v>1518</v>
      </c>
      <c r="F16" s="16" t="s">
        <v>1519</v>
      </c>
      <c r="G16" s="14">
        <v>15</v>
      </c>
      <c r="H16" s="15" t="s">
        <v>561</v>
      </c>
      <c r="I16" s="15" t="s">
        <v>1520</v>
      </c>
      <c r="J16" s="30">
        <v>15</v>
      </c>
      <c r="K16" s="35" t="s">
        <v>1042</v>
      </c>
      <c r="L16" s="35" t="s">
        <v>404</v>
      </c>
    </row>
    <row r="17" ht="135" spans="1:12">
      <c r="A17" s="9">
        <v>16</v>
      </c>
      <c r="B17" s="10" t="s">
        <v>1521</v>
      </c>
      <c r="C17" s="11" t="s">
        <v>1522</v>
      </c>
      <c r="D17" s="12">
        <v>16</v>
      </c>
      <c r="E17" s="19" t="s">
        <v>1523</v>
      </c>
      <c r="F17" s="16" t="s">
        <v>1524</v>
      </c>
      <c r="G17" s="14">
        <v>16</v>
      </c>
      <c r="H17" s="15" t="s">
        <v>1525</v>
      </c>
      <c r="I17" s="15" t="s">
        <v>1526</v>
      </c>
      <c r="J17" s="30">
        <v>16</v>
      </c>
      <c r="K17" s="36" t="s">
        <v>1527</v>
      </c>
      <c r="L17" s="36" t="s">
        <v>1528</v>
      </c>
    </row>
    <row r="18" ht="24" spans="1:12">
      <c r="A18" s="9">
        <v>17</v>
      </c>
      <c r="B18" s="10" t="s">
        <v>1109</v>
      </c>
      <c r="C18" s="11" t="s">
        <v>1529</v>
      </c>
      <c r="D18" s="12">
        <v>17</v>
      </c>
      <c r="E18" s="19" t="s">
        <v>1530</v>
      </c>
      <c r="F18" s="16" t="s">
        <v>1531</v>
      </c>
      <c r="G18" s="14">
        <v>17</v>
      </c>
      <c r="H18" s="15" t="s">
        <v>1532</v>
      </c>
      <c r="I18" s="15" t="s">
        <v>1533</v>
      </c>
      <c r="J18" s="30">
        <v>17</v>
      </c>
      <c r="K18" s="37" t="s">
        <v>1534</v>
      </c>
      <c r="L18" s="37" t="s">
        <v>539</v>
      </c>
    </row>
    <row r="19" ht="22.5" spans="1:12">
      <c r="A19" s="9">
        <v>18</v>
      </c>
      <c r="B19" s="10" t="s">
        <v>1535</v>
      </c>
      <c r="C19" s="11" t="s">
        <v>1536</v>
      </c>
      <c r="D19" s="12">
        <v>18</v>
      </c>
      <c r="E19" s="19" t="s">
        <v>1537</v>
      </c>
      <c r="F19" s="16" t="s">
        <v>1538</v>
      </c>
      <c r="G19" s="14">
        <v>18</v>
      </c>
      <c r="H19" s="15" t="s">
        <v>1539</v>
      </c>
      <c r="I19" s="15" t="s">
        <v>542</v>
      </c>
      <c r="J19" s="30">
        <v>18</v>
      </c>
      <c r="K19" s="37" t="s">
        <v>1540</v>
      </c>
      <c r="L19" s="37" t="s">
        <v>1150</v>
      </c>
    </row>
    <row r="20" ht="24" spans="1:9">
      <c r="A20" s="9">
        <v>19</v>
      </c>
      <c r="B20" s="10" t="s">
        <v>249</v>
      </c>
      <c r="C20" s="11" t="s">
        <v>248</v>
      </c>
      <c r="D20" s="12">
        <v>19</v>
      </c>
      <c r="E20" s="19" t="s">
        <v>1541</v>
      </c>
      <c r="F20" s="16" t="s">
        <v>1542</v>
      </c>
      <c r="G20" s="14">
        <v>19</v>
      </c>
      <c r="H20" s="15"/>
      <c r="I20" s="15"/>
    </row>
    <row r="21" ht="24" spans="1:9">
      <c r="A21" s="9">
        <v>20</v>
      </c>
      <c r="B21" s="10" t="s">
        <v>1120</v>
      </c>
      <c r="C21" s="11" t="s">
        <v>190</v>
      </c>
      <c r="D21" s="12">
        <v>20</v>
      </c>
      <c r="E21" s="19" t="s">
        <v>1543</v>
      </c>
      <c r="F21" s="16" t="s">
        <v>1544</v>
      </c>
      <c r="G21" s="14">
        <v>20</v>
      </c>
      <c r="H21" s="15" t="s">
        <v>1545</v>
      </c>
      <c r="I21" s="15" t="s">
        <v>502</v>
      </c>
    </row>
    <row r="22" ht="33.75" spans="1:9">
      <c r="A22" s="9">
        <v>21</v>
      </c>
      <c r="B22" s="10" t="s">
        <v>1493</v>
      </c>
      <c r="C22" s="11" t="s">
        <v>1456</v>
      </c>
      <c r="D22" s="12">
        <v>21</v>
      </c>
      <c r="E22" s="19" t="s">
        <v>1546</v>
      </c>
      <c r="F22" s="16" t="s">
        <v>812</v>
      </c>
      <c r="G22" s="14">
        <v>21</v>
      </c>
      <c r="H22" s="15" t="s">
        <v>1499</v>
      </c>
      <c r="I22" s="15" t="s">
        <v>1500</v>
      </c>
    </row>
    <row r="23" ht="22.5" spans="1:9">
      <c r="A23" s="9">
        <v>22</v>
      </c>
      <c r="B23" s="10" t="s">
        <v>1547</v>
      </c>
      <c r="C23" s="11" t="s">
        <v>1548</v>
      </c>
      <c r="D23" s="12">
        <v>22</v>
      </c>
      <c r="E23" s="19" t="s">
        <v>1549</v>
      </c>
      <c r="F23" s="16" t="s">
        <v>794</v>
      </c>
      <c r="G23" s="14">
        <v>22</v>
      </c>
      <c r="H23" s="15" t="s">
        <v>414</v>
      </c>
      <c r="I23" s="15" t="s">
        <v>413</v>
      </c>
    </row>
    <row r="24" ht="22.5" spans="1:9">
      <c r="A24" s="9">
        <v>23</v>
      </c>
      <c r="B24" s="10" t="s">
        <v>1550</v>
      </c>
      <c r="C24" s="11" t="s">
        <v>1551</v>
      </c>
      <c r="D24" s="12">
        <v>23</v>
      </c>
      <c r="E24" s="19" t="s">
        <v>1534</v>
      </c>
      <c r="F24" s="16" t="s">
        <v>539</v>
      </c>
      <c r="G24" s="14">
        <v>23</v>
      </c>
      <c r="H24" s="15" t="s">
        <v>1552</v>
      </c>
      <c r="I24" s="15" t="s">
        <v>382</v>
      </c>
    </row>
    <row r="25" ht="33.75" spans="1:9">
      <c r="A25" s="20"/>
      <c r="B25" s="20"/>
      <c r="C25" s="20"/>
      <c r="D25" s="21">
        <v>24</v>
      </c>
      <c r="E25" s="19" t="s">
        <v>1553</v>
      </c>
      <c r="F25" s="16" t="s">
        <v>1554</v>
      </c>
      <c r="G25" s="14">
        <v>24</v>
      </c>
      <c r="H25" s="15" t="s">
        <v>1555</v>
      </c>
      <c r="I25" s="15" t="s">
        <v>1556</v>
      </c>
    </row>
    <row r="26" ht="14.25" spans="1:9">
      <c r="A26" s="22"/>
      <c r="B26" s="22"/>
      <c r="C26" s="22"/>
      <c r="D26" s="23">
        <v>25</v>
      </c>
      <c r="E26" s="24" t="s">
        <v>1557</v>
      </c>
      <c r="F26" s="16" t="s">
        <v>1558</v>
      </c>
      <c r="G26" s="14">
        <v>25</v>
      </c>
      <c r="H26" s="15" t="s">
        <v>1559</v>
      </c>
      <c r="I26" s="15" t="s">
        <v>536</v>
      </c>
    </row>
    <row r="27" ht="45" spans="1:9">
      <c r="A27" s="22"/>
      <c r="B27" s="22"/>
      <c r="C27" s="22"/>
      <c r="D27" s="23">
        <v>26</v>
      </c>
      <c r="E27" s="24" t="s">
        <v>1560</v>
      </c>
      <c r="F27" s="16" t="s">
        <v>1561</v>
      </c>
      <c r="G27" s="14">
        <v>26</v>
      </c>
      <c r="H27" s="15" t="s">
        <v>1061</v>
      </c>
      <c r="I27" s="15" t="s">
        <v>1562</v>
      </c>
    </row>
    <row r="28" ht="14.25" spans="1:9">
      <c r="A28" s="22"/>
      <c r="B28" s="22"/>
      <c r="C28" s="22"/>
      <c r="D28" s="20"/>
      <c r="E28" s="20"/>
      <c r="F28" s="20"/>
      <c r="G28" s="14">
        <v>27</v>
      </c>
      <c r="H28" s="15" t="s">
        <v>1563</v>
      </c>
      <c r="I28" s="15" t="s">
        <v>1564</v>
      </c>
    </row>
    <row r="29" ht="14.25" spans="1:9">
      <c r="A29" s="22"/>
      <c r="B29" s="22"/>
      <c r="C29" s="22"/>
      <c r="D29" s="20"/>
      <c r="E29" s="20"/>
      <c r="F29" s="20"/>
      <c r="G29" s="14">
        <v>28</v>
      </c>
      <c r="H29" s="15" t="s">
        <v>1565</v>
      </c>
      <c r="I29" s="15" t="s">
        <v>1566</v>
      </c>
    </row>
    <row r="30" ht="22.5" spans="1:9">
      <c r="A30" s="22"/>
      <c r="B30" s="22"/>
      <c r="C30" s="22"/>
      <c r="D30" s="20"/>
      <c r="E30" s="20"/>
      <c r="F30" s="20"/>
      <c r="G30" s="14">
        <v>29</v>
      </c>
      <c r="H30" s="15" t="s">
        <v>1567</v>
      </c>
      <c r="I30" s="15" t="s">
        <v>545</v>
      </c>
    </row>
    <row r="31" ht="33.75" spans="1:9">
      <c r="A31" s="22"/>
      <c r="B31" s="22"/>
      <c r="C31" s="22"/>
      <c r="D31" s="20"/>
      <c r="E31" s="22"/>
      <c r="F31" s="20"/>
      <c r="G31" s="14">
        <v>30</v>
      </c>
      <c r="H31" s="15" t="s">
        <v>1568</v>
      </c>
      <c r="I31" s="15" t="s">
        <v>1569</v>
      </c>
    </row>
    <row r="32" ht="14.25" spans="1:9">
      <c r="A32" s="22"/>
      <c r="B32" s="22"/>
      <c r="C32" s="22"/>
      <c r="D32" s="20"/>
      <c r="E32" s="22"/>
      <c r="F32" s="20"/>
      <c r="G32" s="14">
        <v>31</v>
      </c>
      <c r="H32" s="15" t="s">
        <v>1570</v>
      </c>
      <c r="I32" s="15" t="s">
        <v>419</v>
      </c>
    </row>
    <row r="33" ht="33.75" spans="1:9">
      <c r="A33" s="22"/>
      <c r="B33" s="22"/>
      <c r="C33" s="22"/>
      <c r="D33" s="20"/>
      <c r="E33" s="22"/>
      <c r="F33" s="20"/>
      <c r="G33" s="14">
        <v>32</v>
      </c>
      <c r="H33" s="15" t="s">
        <v>1571</v>
      </c>
      <c r="I33" s="15" t="s">
        <v>1572</v>
      </c>
    </row>
    <row r="34" ht="14.25" spans="1:9">
      <c r="A34" s="22"/>
      <c r="B34" s="22"/>
      <c r="C34" s="22"/>
      <c r="D34" s="20"/>
      <c r="E34" s="22"/>
      <c r="F34" s="20"/>
      <c r="G34" s="14">
        <v>33</v>
      </c>
      <c r="H34" s="15" t="s">
        <v>429</v>
      </c>
      <c r="I34" s="15" t="s">
        <v>428</v>
      </c>
    </row>
    <row r="35" ht="22.5" spans="1:9">
      <c r="A35" s="22"/>
      <c r="B35" s="22"/>
      <c r="C35" s="22"/>
      <c r="D35" s="20"/>
      <c r="E35" s="22"/>
      <c r="F35" s="20"/>
      <c r="G35" s="14">
        <v>34</v>
      </c>
      <c r="H35" s="15" t="s">
        <v>1573</v>
      </c>
      <c r="I35" s="15" t="s">
        <v>425</v>
      </c>
    </row>
    <row r="36" ht="157.5" spans="1:9">
      <c r="A36" s="22"/>
      <c r="B36" s="22"/>
      <c r="C36" s="22"/>
      <c r="D36" s="20"/>
      <c r="E36" s="22"/>
      <c r="F36" s="20"/>
      <c r="G36" s="14">
        <v>35</v>
      </c>
      <c r="H36" s="15" t="s">
        <v>1574</v>
      </c>
      <c r="I36" s="15" t="s">
        <v>1575</v>
      </c>
    </row>
    <row r="37" ht="14.25" spans="1:9">
      <c r="A37" s="22"/>
      <c r="B37" s="22"/>
      <c r="C37" s="22"/>
      <c r="D37" s="20"/>
      <c r="E37" s="22"/>
      <c r="F37" s="20"/>
      <c r="G37" s="14">
        <v>36</v>
      </c>
      <c r="H37" s="15" t="s">
        <v>1576</v>
      </c>
      <c r="I37" s="15" t="s">
        <v>1577</v>
      </c>
    </row>
    <row r="38" ht="14.25" spans="1:9">
      <c r="A38" s="22"/>
      <c r="B38" s="22"/>
      <c r="C38" s="22"/>
      <c r="D38" s="20"/>
      <c r="E38" s="22"/>
      <c r="F38" s="20"/>
      <c r="G38" s="14">
        <v>37</v>
      </c>
      <c r="H38" s="15"/>
      <c r="I38" s="15"/>
    </row>
    <row r="39" ht="14.25" spans="1:9">
      <c r="A39" s="22"/>
      <c r="B39" s="22"/>
      <c r="C39" s="22"/>
      <c r="D39" s="20"/>
      <c r="E39" s="22"/>
      <c r="F39" s="20"/>
      <c r="G39" s="14">
        <v>38</v>
      </c>
      <c r="H39" s="15" t="s">
        <v>1557</v>
      </c>
      <c r="I39" s="15" t="s">
        <v>1558</v>
      </c>
    </row>
    <row r="40" ht="14.25" spans="1:12">
      <c r="A40" s="22"/>
      <c r="B40" s="22"/>
      <c r="C40" s="22"/>
      <c r="D40" s="20"/>
      <c r="E40" s="22"/>
      <c r="F40" s="20"/>
      <c r="G40" s="14">
        <v>39</v>
      </c>
      <c r="H40" s="15" t="s">
        <v>1521</v>
      </c>
      <c r="I40" s="15" t="s">
        <v>1578</v>
      </c>
      <c r="J40" s="38"/>
      <c r="K40" s="38"/>
      <c r="L40" s="38"/>
    </row>
    <row r="41" ht="14.25" spans="1:12">
      <c r="A41" s="22"/>
      <c r="B41" s="22"/>
      <c r="C41" s="22"/>
      <c r="D41" s="20"/>
      <c r="E41" s="22"/>
      <c r="F41" s="20"/>
      <c r="G41" s="14">
        <v>40</v>
      </c>
      <c r="H41" s="15" t="s">
        <v>1073</v>
      </c>
      <c r="I41" s="15" t="s">
        <v>1579</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1580</v>
      </c>
      <c r="I43" s="15" t="s">
        <v>1581</v>
      </c>
      <c r="J43" s="38"/>
      <c r="K43" s="38"/>
      <c r="L43" s="38"/>
    </row>
    <row r="44" ht="14.25" spans="1:12">
      <c r="A44" s="22"/>
      <c r="B44" s="22"/>
      <c r="C44" s="22"/>
      <c r="D44" s="20"/>
      <c r="E44" s="22"/>
      <c r="F44" s="20"/>
      <c r="G44" s="14">
        <v>43</v>
      </c>
      <c r="H44" s="15" t="s">
        <v>579</v>
      </c>
      <c r="I44" s="15" t="s">
        <v>1582</v>
      </c>
      <c r="J44" s="38"/>
      <c r="K44" s="38"/>
      <c r="L44" s="38"/>
    </row>
    <row r="45" ht="33.75" spans="1:12">
      <c r="A45" s="22"/>
      <c r="B45" s="22"/>
      <c r="C45" s="22"/>
      <c r="D45" s="20"/>
      <c r="E45" s="22"/>
      <c r="F45" s="20"/>
      <c r="G45" s="14">
        <v>44</v>
      </c>
      <c r="H45" s="15" t="s">
        <v>1583</v>
      </c>
      <c r="I45" s="15" t="s">
        <v>1584</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771</v>
      </c>
      <c r="I47" s="15" t="s">
        <v>1585</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1586</v>
      </c>
      <c r="I49" s="15" t="s">
        <v>1587</v>
      </c>
      <c r="J49" s="38"/>
      <c r="K49" s="38"/>
      <c r="L49" s="38"/>
    </row>
    <row r="50" ht="123.75" spans="1:12">
      <c r="A50" s="22"/>
      <c r="B50" s="22"/>
      <c r="C50" s="22"/>
      <c r="D50" s="20"/>
      <c r="E50" s="22"/>
      <c r="F50" s="20"/>
      <c r="G50" s="14">
        <v>49</v>
      </c>
      <c r="H50" s="15" t="s">
        <v>1588</v>
      </c>
      <c r="I50" s="15" t="s">
        <v>1589</v>
      </c>
      <c r="J50" s="38"/>
      <c r="K50" s="38"/>
      <c r="L50" s="38"/>
    </row>
    <row r="51" ht="157.5" spans="1:12">
      <c r="A51" s="22"/>
      <c r="B51" s="22"/>
      <c r="C51" s="22"/>
      <c r="D51" s="20"/>
      <c r="E51" s="22"/>
      <c r="F51" s="20"/>
      <c r="G51" s="14">
        <v>50</v>
      </c>
      <c r="H51" s="15" t="s">
        <v>1590</v>
      </c>
      <c r="I51" s="15" t="s">
        <v>1591</v>
      </c>
      <c r="J51" s="38"/>
      <c r="K51" s="38"/>
      <c r="L51" s="38"/>
    </row>
    <row r="52" ht="22.5" spans="1:12">
      <c r="A52" s="22"/>
      <c r="B52" s="22"/>
      <c r="C52" s="22"/>
      <c r="D52" s="22"/>
      <c r="E52" s="22"/>
      <c r="F52" s="20"/>
      <c r="G52" s="14">
        <v>51</v>
      </c>
      <c r="H52" s="15" t="s">
        <v>1592</v>
      </c>
      <c r="I52" s="15" t="s">
        <v>1593</v>
      </c>
      <c r="J52" s="38"/>
      <c r="K52" s="38"/>
      <c r="L52" s="38"/>
    </row>
    <row r="53" ht="14.25" spans="1:12">
      <c r="A53" s="22"/>
      <c r="B53" s="22"/>
      <c r="C53" s="22"/>
      <c r="D53" s="22"/>
      <c r="E53" s="22"/>
      <c r="F53" s="20"/>
      <c r="G53" s="14">
        <v>52</v>
      </c>
      <c r="H53" s="15" t="s">
        <v>777</v>
      </c>
      <c r="I53" s="15" t="s">
        <v>776</v>
      </c>
      <c r="J53" s="38"/>
      <c r="K53" s="38"/>
      <c r="L53" s="38"/>
    </row>
    <row r="54" ht="123.75" spans="1:12">
      <c r="A54" s="22"/>
      <c r="B54" s="22"/>
      <c r="C54" s="22"/>
      <c r="D54" s="22"/>
      <c r="E54" s="22"/>
      <c r="F54" s="20"/>
      <c r="G54" s="14">
        <v>53</v>
      </c>
      <c r="H54" s="18" t="s">
        <v>1594</v>
      </c>
      <c r="I54" s="15" t="s">
        <v>1595</v>
      </c>
      <c r="J54" s="38"/>
      <c r="K54" s="38"/>
      <c r="L54" s="38"/>
    </row>
    <row r="55" ht="14.25" spans="1:12">
      <c r="A55" s="22"/>
      <c r="B55" s="22"/>
      <c r="C55" s="22"/>
      <c r="D55" s="22"/>
      <c r="E55" s="22"/>
      <c r="F55" s="20"/>
      <c r="G55" s="14">
        <v>54</v>
      </c>
      <c r="H55" s="15" t="s">
        <v>1481</v>
      </c>
      <c r="I55" s="15" t="s">
        <v>1482</v>
      </c>
      <c r="J55" s="38"/>
      <c r="K55" s="38"/>
      <c r="L55" s="38"/>
    </row>
    <row r="56" ht="67.5" spans="1:12">
      <c r="A56" s="22"/>
      <c r="B56" s="22"/>
      <c r="C56" s="22"/>
      <c r="D56" s="22"/>
      <c r="E56" s="22"/>
      <c r="F56" s="20"/>
      <c r="G56" s="14">
        <v>55</v>
      </c>
      <c r="H56" s="15" t="s">
        <v>1596</v>
      </c>
      <c r="I56" s="15" t="s">
        <v>1597</v>
      </c>
      <c r="J56" s="38"/>
      <c r="K56" s="38"/>
      <c r="L56" s="38"/>
    </row>
    <row r="57" ht="14.25" spans="1:12">
      <c r="A57" s="20"/>
      <c r="B57" s="20"/>
      <c r="C57" s="20"/>
      <c r="D57" s="22"/>
      <c r="E57" s="22"/>
      <c r="F57" s="20"/>
      <c r="G57" s="14">
        <v>56</v>
      </c>
      <c r="H57" s="15" t="s">
        <v>1493</v>
      </c>
      <c r="I57" s="15" t="s">
        <v>1456</v>
      </c>
      <c r="J57" s="38"/>
      <c r="K57" s="38"/>
      <c r="L57" s="38"/>
    </row>
    <row r="58" ht="22.5" spans="1:12">
      <c r="A58" s="20"/>
      <c r="B58" s="20"/>
      <c r="C58" s="20"/>
      <c r="D58" s="22"/>
      <c r="E58" s="22"/>
      <c r="F58" s="20"/>
      <c r="G58" s="14">
        <v>57</v>
      </c>
      <c r="H58" s="15" t="s">
        <v>1598</v>
      </c>
      <c r="I58" s="15" t="s">
        <v>1599</v>
      </c>
      <c r="J58" s="38"/>
      <c r="K58" s="38"/>
      <c r="L58" s="38"/>
    </row>
    <row r="59" ht="33.75" spans="1:12">
      <c r="A59" s="20"/>
      <c r="B59" s="20"/>
      <c r="C59" s="20"/>
      <c r="D59" s="22"/>
      <c r="E59" s="22"/>
      <c r="F59" s="20"/>
      <c r="G59" s="14">
        <v>58</v>
      </c>
      <c r="H59" s="15" t="s">
        <v>1600</v>
      </c>
      <c r="I59" s="15" t="s">
        <v>1601</v>
      </c>
      <c r="J59" s="38"/>
      <c r="K59" s="38"/>
      <c r="L59" s="38"/>
    </row>
    <row r="60" ht="14.25" spans="1:12">
      <c r="A60" s="20"/>
      <c r="B60" s="20"/>
      <c r="C60" s="20"/>
      <c r="D60" s="22"/>
      <c r="E60" s="22"/>
      <c r="F60" s="20"/>
      <c r="G60" s="14">
        <v>59</v>
      </c>
      <c r="H60" s="15" t="s">
        <v>1511</v>
      </c>
      <c r="I60" s="15" t="s">
        <v>1512</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1602</v>
      </c>
      <c r="I63" s="15" t="s">
        <v>608</v>
      </c>
      <c r="J63" s="38"/>
      <c r="K63" s="38"/>
      <c r="L63" s="38"/>
    </row>
    <row r="64" ht="45" spans="1:12">
      <c r="A64" s="20"/>
      <c r="B64" s="20"/>
      <c r="C64" s="20"/>
      <c r="D64" s="22"/>
      <c r="E64" s="22"/>
      <c r="F64" s="22"/>
      <c r="G64" s="14">
        <v>63</v>
      </c>
      <c r="H64" s="15" t="s">
        <v>1603</v>
      </c>
      <c r="I64" s="15" t="s">
        <v>1604</v>
      </c>
      <c r="J64" s="38"/>
      <c r="K64" s="38"/>
      <c r="L64" s="38"/>
    </row>
    <row r="65" ht="14.25" spans="1:12">
      <c r="A65" s="20"/>
      <c r="B65" s="20"/>
      <c r="C65" s="20"/>
      <c r="D65" s="22"/>
      <c r="E65" s="22"/>
      <c r="F65" s="22"/>
      <c r="G65" s="14">
        <v>64</v>
      </c>
      <c r="H65" s="15" t="s">
        <v>1605</v>
      </c>
      <c r="I65" s="15" t="s">
        <v>479</v>
      </c>
      <c r="J65" s="38"/>
      <c r="K65" s="38"/>
      <c r="L65" s="38"/>
    </row>
    <row r="66" ht="22.5" spans="1:12">
      <c r="A66" s="20"/>
      <c r="B66" s="20"/>
      <c r="C66" s="20"/>
      <c r="D66" s="22"/>
      <c r="E66" s="22"/>
      <c r="F66" s="22"/>
      <c r="G66" s="14">
        <v>65</v>
      </c>
      <c r="H66" s="15" t="s">
        <v>1606</v>
      </c>
      <c r="I66" s="15" t="s">
        <v>1607</v>
      </c>
      <c r="J66" s="38"/>
      <c r="K66" s="38"/>
      <c r="L66" s="38"/>
    </row>
    <row r="67" ht="22.5" spans="1:12">
      <c r="A67" s="20"/>
      <c r="B67" s="20"/>
      <c r="C67" s="20"/>
      <c r="D67" s="22"/>
      <c r="E67" s="22"/>
      <c r="F67" s="22"/>
      <c r="G67" s="14">
        <v>66</v>
      </c>
      <c r="H67" s="15" t="s">
        <v>1608</v>
      </c>
      <c r="I67" s="15" t="s">
        <v>1609</v>
      </c>
      <c r="J67" s="38"/>
      <c r="K67" s="38"/>
      <c r="L67" s="38"/>
    </row>
    <row r="68" ht="14.25" spans="1:12">
      <c r="A68" s="20"/>
      <c r="B68" s="20"/>
      <c r="C68" s="20"/>
      <c r="D68" s="22"/>
      <c r="E68" s="22"/>
      <c r="F68" s="22"/>
      <c r="G68" s="14">
        <v>67</v>
      </c>
      <c r="H68" s="15" t="s">
        <v>1610</v>
      </c>
      <c r="I68" s="15" t="s">
        <v>1611</v>
      </c>
      <c r="J68" s="38"/>
      <c r="K68" s="38"/>
      <c r="L68" s="38"/>
    </row>
    <row r="69" ht="14.25" spans="1:12">
      <c r="A69" s="20"/>
      <c r="B69" s="20"/>
      <c r="C69" s="20"/>
      <c r="D69" s="22"/>
      <c r="E69" s="22"/>
      <c r="F69" s="22"/>
      <c r="G69" s="14">
        <v>68</v>
      </c>
      <c r="H69" s="15" t="s">
        <v>1612</v>
      </c>
      <c r="I69" s="15" t="s">
        <v>1613</v>
      </c>
      <c r="J69" s="38"/>
      <c r="K69" s="38"/>
      <c r="L69" s="38"/>
    </row>
    <row r="70" ht="14.25" spans="1:12">
      <c r="A70" s="20"/>
      <c r="B70" s="20"/>
      <c r="C70" s="20"/>
      <c r="D70" s="22"/>
      <c r="E70" s="22"/>
      <c r="F70" s="22"/>
      <c r="G70" s="14">
        <v>69</v>
      </c>
      <c r="H70" s="15" t="s">
        <v>1614</v>
      </c>
      <c r="I70" s="15" t="s">
        <v>605</v>
      </c>
      <c r="J70" s="38"/>
      <c r="K70" s="38"/>
      <c r="L70" s="38"/>
    </row>
    <row r="71" ht="14.25" spans="1:12">
      <c r="A71" s="20"/>
      <c r="B71" s="20"/>
      <c r="C71" s="20"/>
      <c r="D71" s="22"/>
      <c r="E71" s="22"/>
      <c r="F71" s="22"/>
      <c r="G71" s="14">
        <v>70</v>
      </c>
      <c r="H71" s="15" t="s">
        <v>1615</v>
      </c>
      <c r="I71" s="15" t="s">
        <v>1616</v>
      </c>
      <c r="J71" s="38"/>
      <c r="K71" s="38"/>
      <c r="L71" s="38"/>
    </row>
    <row r="72" ht="14.25" spans="1:12">
      <c r="A72" s="20"/>
      <c r="B72" s="20"/>
      <c r="C72" s="20"/>
      <c r="D72" s="22"/>
      <c r="E72" s="22"/>
      <c r="F72" s="22"/>
      <c r="G72" s="14">
        <v>71</v>
      </c>
      <c r="H72" s="15" t="s">
        <v>1617</v>
      </c>
      <c r="I72" s="15" t="s">
        <v>1542</v>
      </c>
      <c r="J72" s="38"/>
      <c r="K72" s="38"/>
      <c r="L72" s="38"/>
    </row>
    <row r="73" ht="14.25" spans="1:12">
      <c r="A73" s="20"/>
      <c r="B73" s="20"/>
      <c r="C73" s="20"/>
      <c r="D73" s="22"/>
      <c r="E73" s="22"/>
      <c r="F73" s="22"/>
      <c r="G73" s="14">
        <v>72</v>
      </c>
      <c r="H73" s="15" t="s">
        <v>1618</v>
      </c>
      <c r="I73" s="15" t="s">
        <v>1619</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1620</v>
      </c>
      <c r="I75" s="15" t="s">
        <v>1621</v>
      </c>
      <c r="J75" s="38"/>
      <c r="K75" s="38"/>
      <c r="L75" s="38"/>
    </row>
    <row r="76" ht="146.25" spans="1:12">
      <c r="A76" s="20"/>
      <c r="B76" s="20"/>
      <c r="C76" s="20"/>
      <c r="D76" s="22"/>
      <c r="E76" s="22"/>
      <c r="F76" s="22"/>
      <c r="G76" s="14">
        <v>75</v>
      </c>
      <c r="H76" s="15" t="s">
        <v>1622</v>
      </c>
      <c r="I76" s="15" t="s">
        <v>1623</v>
      </c>
      <c r="J76" s="38"/>
      <c r="K76" s="38"/>
      <c r="L76" s="38"/>
    </row>
    <row r="77" ht="22.5" spans="1:12">
      <c r="A77" s="20"/>
      <c r="B77" s="20"/>
      <c r="C77" s="20"/>
      <c r="D77" s="22"/>
      <c r="E77" s="22"/>
      <c r="F77" s="22"/>
      <c r="G77" s="14">
        <v>76</v>
      </c>
      <c r="H77" s="15" t="s">
        <v>1624</v>
      </c>
      <c r="I77" s="15" t="s">
        <v>1625</v>
      </c>
      <c r="J77" s="38"/>
      <c r="K77" s="38"/>
      <c r="L77" s="38"/>
    </row>
    <row r="78" ht="33.75" spans="1:12">
      <c r="A78" s="20"/>
      <c r="B78" s="20"/>
      <c r="C78" s="20"/>
      <c r="D78" s="22"/>
      <c r="E78" s="22"/>
      <c r="F78" s="22"/>
      <c r="G78" s="14">
        <v>77</v>
      </c>
      <c r="H78" s="15" t="s">
        <v>1626</v>
      </c>
      <c r="I78" s="15" t="s">
        <v>806</v>
      </c>
      <c r="J78" s="38"/>
      <c r="K78" s="38"/>
      <c r="L78" s="38"/>
    </row>
    <row r="79" ht="14.25" spans="1:12">
      <c r="A79" s="20"/>
      <c r="B79" s="20"/>
      <c r="C79" s="20"/>
      <c r="D79" s="22"/>
      <c r="E79" s="22"/>
      <c r="F79" s="22"/>
      <c r="G79" s="14">
        <v>78</v>
      </c>
      <c r="H79" s="15" t="s">
        <v>512</v>
      </c>
      <c r="I79" s="15" t="s">
        <v>1544</v>
      </c>
      <c r="J79" s="38"/>
      <c r="K79" s="38"/>
      <c r="L79" s="38"/>
    </row>
    <row r="80" ht="90" spans="1:12">
      <c r="A80" s="20"/>
      <c r="B80" s="20"/>
      <c r="C80" s="20"/>
      <c r="D80" s="22"/>
      <c r="E80" s="22"/>
      <c r="F80" s="22"/>
      <c r="G80" s="14">
        <v>79</v>
      </c>
      <c r="H80" s="15" t="s">
        <v>1627</v>
      </c>
      <c r="I80" s="15" t="s">
        <v>1628</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1629</v>
      </c>
      <c r="I82" s="15" t="s">
        <v>446</v>
      </c>
      <c r="J82" s="38"/>
      <c r="K82" s="38"/>
      <c r="L82" s="38"/>
    </row>
    <row r="83" ht="33.75" spans="1:12">
      <c r="A83" s="20"/>
      <c r="B83" s="20"/>
      <c r="C83" s="20"/>
      <c r="D83" s="22"/>
      <c r="E83" s="22"/>
      <c r="F83" s="22"/>
      <c r="G83" s="14">
        <v>82</v>
      </c>
      <c r="H83" s="15" t="s">
        <v>1630</v>
      </c>
      <c r="I83" s="15" t="s">
        <v>1631</v>
      </c>
      <c r="J83" s="38"/>
      <c r="K83" s="38"/>
      <c r="L83" s="38"/>
    </row>
    <row r="84" ht="22.5" spans="1:12">
      <c r="A84" s="20"/>
      <c r="B84" s="20"/>
      <c r="C84" s="20"/>
      <c r="D84" s="22"/>
      <c r="E84" s="22"/>
      <c r="F84" s="22"/>
      <c r="G84" s="14">
        <v>83</v>
      </c>
      <c r="H84" s="15" t="s">
        <v>1632</v>
      </c>
      <c r="I84" s="15" t="s">
        <v>1633</v>
      </c>
      <c r="J84" s="38"/>
      <c r="K84" s="38"/>
      <c r="L84" s="38"/>
    </row>
  </sheetData>
  <mergeCells count="4">
    <mergeCell ref="A1:C1"/>
    <mergeCell ref="D1:F1"/>
    <mergeCell ref="G1:I1"/>
    <mergeCell ref="J1:L1"/>
  </mergeCells>
  <conditionalFormatting sqref="H2:I2">
    <cfRule type="duplicateValues" dxfId="6" priority="5"/>
  </conditionalFormatting>
  <conditionalFormatting sqref="I2">
    <cfRule type="duplicateValues" dxfId="6" priority="4"/>
  </conditionalFormatting>
  <conditionalFormatting sqref="H10:I10">
    <cfRule type="duplicateValues" dxfId="6" priority="9"/>
  </conditionalFormatting>
  <conditionalFormatting sqref="I10">
    <cfRule type="duplicateValues" dxfId="6" priority="8"/>
  </conditionalFormatting>
  <conditionalFormatting sqref="I12">
    <cfRule type="duplicateValues" dxfId="6" priority="27"/>
  </conditionalFormatting>
  <conditionalFormatting sqref="I28">
    <cfRule type="duplicateValues" dxfId="6" priority="7"/>
    <cfRule type="duplicateValues" dxfId="6" priority="6"/>
  </conditionalFormatting>
  <conditionalFormatting sqref="H74:I74">
    <cfRule type="duplicateValues" dxfId="6" priority="25"/>
  </conditionalFormatting>
  <conditionalFormatting sqref="I74">
    <cfRule type="duplicateValues" dxfId="6" priority="23"/>
  </conditionalFormatting>
  <conditionalFormatting sqref="H75:I75">
    <cfRule type="duplicateValues" dxfId="6" priority="24"/>
  </conditionalFormatting>
  <conditionalFormatting sqref="I75">
    <cfRule type="duplicateValues" dxfId="6" priority="22"/>
  </conditionalFormatting>
  <conditionalFormatting sqref="H81">
    <cfRule type="duplicateValues" dxfId="6" priority="13"/>
  </conditionalFormatting>
  <conditionalFormatting sqref="I81">
    <cfRule type="duplicateValues" dxfId="6" priority="15"/>
    <cfRule type="duplicateValues" dxfId="6" priority="14"/>
  </conditionalFormatting>
  <conditionalFormatting sqref="H76:H77">
    <cfRule type="duplicateValues" dxfId="6" priority="19"/>
  </conditionalFormatting>
  <conditionalFormatting sqref="H78:H80">
    <cfRule type="duplicateValues" dxfId="6" priority="16"/>
  </conditionalFormatting>
  <conditionalFormatting sqref="H82:H84">
    <cfRule type="duplicateValues" dxfId="6" priority="10"/>
  </conditionalFormatting>
  <conditionalFormatting sqref="I76:I77">
    <cfRule type="duplicateValues" dxfId="6" priority="21"/>
    <cfRule type="duplicateValues" dxfId="6" priority="20"/>
  </conditionalFormatting>
  <conditionalFormatting sqref="I78:I80">
    <cfRule type="duplicateValues" dxfId="6" priority="18"/>
    <cfRule type="duplicateValues" dxfId="6" priority="17"/>
  </conditionalFormatting>
  <conditionalFormatting sqref="I82:I84">
    <cfRule type="duplicateValues" dxfId="6" priority="12"/>
    <cfRule type="duplicateValues" dxfId="6" priority="11"/>
  </conditionalFormatting>
  <conditionalFormatting sqref="L2:L19">
    <cfRule type="duplicateValues" dxfId="6" priority="1"/>
  </conditionalFormatting>
  <conditionalFormatting sqref="K2:L19">
    <cfRule type="duplicateValues" dxfId="6" priority="3"/>
    <cfRule type="duplicateValues" dxfId="6" priority="2"/>
  </conditionalFormatting>
  <conditionalFormatting sqref="H11:I11 H13:I27 H12 H3:I9 H28 H29:I73">
    <cfRule type="duplicateValues" dxfId="6" priority="28"/>
  </conditionalFormatting>
  <conditionalFormatting sqref="I29:I73 I11:I27 I3:I9">
    <cfRule type="duplicateValues" dxfId="6"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6" customWidth="1"/>
    <col min="2" max="3" width="27.375" style="496" customWidth="1"/>
    <col min="4" max="4" width="19.125" style="495" customWidth="1"/>
    <col min="5" max="5" width="10.375" style="22"/>
    <col min="6" max="8" width="9" style="22"/>
    <col min="9" max="16384" width="9" style="495"/>
  </cols>
  <sheetData>
    <row r="1" s="495" customFormat="1" ht="72" customHeight="1" spans="1:8">
      <c r="A1" s="497" t="s">
        <v>134</v>
      </c>
      <c r="B1" s="497"/>
      <c r="C1" s="497"/>
      <c r="D1" s="497"/>
      <c r="E1" s="498"/>
      <c r="F1" s="498"/>
      <c r="G1" s="498"/>
      <c r="H1" s="498"/>
    </row>
    <row r="2" s="495" customFormat="1" ht="19" customHeight="1" spans="1:8">
      <c r="A2" s="499" t="s">
        <v>135</v>
      </c>
      <c r="B2" s="499" t="s">
        <v>136</v>
      </c>
      <c r="C2" s="499" t="s">
        <v>137</v>
      </c>
      <c r="D2" s="500" t="s">
        <v>138</v>
      </c>
      <c r="E2" s="501" t="s">
        <v>139</v>
      </c>
      <c r="F2" s="498"/>
      <c r="G2" s="498"/>
      <c r="H2" s="498"/>
    </row>
    <row r="3" s="495" customFormat="1" spans="1:11">
      <c r="A3" s="502" t="s">
        <v>140</v>
      </c>
      <c r="B3" s="502"/>
      <c r="C3" s="502"/>
      <c r="D3" s="503"/>
      <c r="E3" s="504"/>
      <c r="F3" s="498"/>
      <c r="G3" s="498"/>
      <c r="H3" s="498"/>
      <c r="J3" s="22"/>
      <c r="K3" s="22"/>
    </row>
    <row r="4" s="495" customFormat="1" spans="1:11">
      <c r="A4" s="505" t="s">
        <v>71</v>
      </c>
      <c r="B4" s="505" t="s">
        <v>141</v>
      </c>
      <c r="C4" s="505" t="s">
        <v>142</v>
      </c>
      <c r="D4" s="506"/>
      <c r="E4" s="498"/>
      <c r="F4" s="498"/>
      <c r="G4" s="498"/>
      <c r="H4" s="498"/>
      <c r="J4" s="22"/>
      <c r="K4" s="22"/>
    </row>
    <row r="5" s="495" customFormat="1" spans="1:11">
      <c r="A5" s="502" t="s">
        <v>143</v>
      </c>
      <c r="B5" s="502"/>
      <c r="C5" s="502"/>
      <c r="D5" s="507"/>
      <c r="E5" s="508"/>
      <c r="F5" s="508"/>
      <c r="G5" s="508"/>
      <c r="H5" s="508"/>
      <c r="J5" s="22"/>
      <c r="K5" s="22"/>
    </row>
    <row r="6" s="495" customFormat="1" spans="1:11">
      <c r="A6" s="505" t="s">
        <v>144</v>
      </c>
      <c r="B6" s="505" t="s">
        <v>145</v>
      </c>
      <c r="C6" s="505" t="s">
        <v>146</v>
      </c>
      <c r="D6" s="507"/>
      <c r="E6" s="509"/>
      <c r="F6" s="509"/>
      <c r="G6" s="509"/>
      <c r="H6" s="509"/>
      <c r="J6" s="516"/>
      <c r="K6" s="517"/>
    </row>
    <row r="7" s="495" customFormat="1" spans="1:11">
      <c r="A7" s="505" t="s">
        <v>147</v>
      </c>
      <c r="B7" s="505" t="s">
        <v>148</v>
      </c>
      <c r="C7" s="505" t="s">
        <v>149</v>
      </c>
      <c r="D7" s="507"/>
      <c r="E7" s="509"/>
      <c r="F7" s="509"/>
      <c r="G7" s="509"/>
      <c r="H7" s="509"/>
      <c r="J7" s="516"/>
      <c r="K7" s="517"/>
    </row>
    <row r="8" s="495" customFormat="1" spans="1:11">
      <c r="A8" s="505" t="s">
        <v>150</v>
      </c>
      <c r="B8" s="505" t="s">
        <v>151</v>
      </c>
      <c r="C8" s="505" t="s">
        <v>152</v>
      </c>
      <c r="D8" s="507"/>
      <c r="E8" s="509"/>
      <c r="F8" s="509"/>
      <c r="G8" s="509"/>
      <c r="H8" s="509"/>
      <c r="J8" s="516"/>
      <c r="K8" s="517"/>
    </row>
    <row r="9" s="495" customFormat="1" spans="1:11">
      <c r="A9" s="505" t="s">
        <v>153</v>
      </c>
      <c r="B9" s="505" t="s">
        <v>154</v>
      </c>
      <c r="C9" s="505" t="s">
        <v>155</v>
      </c>
      <c r="D9" s="503"/>
      <c r="E9" s="22"/>
      <c r="F9" s="22"/>
      <c r="G9" s="22"/>
      <c r="H9" s="22"/>
      <c r="J9" s="516"/>
      <c r="K9" s="517"/>
    </row>
    <row r="10" s="495" customFormat="1" spans="1:11">
      <c r="A10" s="505" t="s">
        <v>156</v>
      </c>
      <c r="B10" s="505" t="s">
        <v>157</v>
      </c>
      <c r="C10" s="505" t="s">
        <v>158</v>
      </c>
      <c r="D10" s="503"/>
      <c r="E10" s="22"/>
      <c r="F10" s="22"/>
      <c r="G10" s="22"/>
      <c r="H10" s="22"/>
      <c r="J10" s="516"/>
      <c r="K10" s="517"/>
    </row>
    <row r="11" s="495" customFormat="1" spans="1:11">
      <c r="A11" s="510" t="s">
        <v>159</v>
      </c>
      <c r="B11" s="510" t="s">
        <v>160</v>
      </c>
      <c r="C11" s="510" t="s">
        <v>161</v>
      </c>
      <c r="D11" s="500" t="s">
        <v>162</v>
      </c>
      <c r="E11" s="22"/>
      <c r="F11" s="22"/>
      <c r="G11" s="22"/>
      <c r="H11" s="22"/>
      <c r="J11" s="516"/>
      <c r="K11" s="517"/>
    </row>
    <row r="12" s="495" customFormat="1" spans="1:11">
      <c r="A12" s="505" t="s">
        <v>163</v>
      </c>
      <c r="B12" s="505" t="s">
        <v>164</v>
      </c>
      <c r="C12" s="505" t="s">
        <v>165</v>
      </c>
      <c r="D12" s="503"/>
      <c r="E12" s="22"/>
      <c r="F12" s="22"/>
      <c r="G12" s="22"/>
      <c r="H12" s="22"/>
      <c r="J12" s="516"/>
      <c r="K12" s="517"/>
    </row>
    <row r="13" s="495" customFormat="1" spans="1:11">
      <c r="A13" s="502" t="s">
        <v>166</v>
      </c>
      <c r="B13" s="502"/>
      <c r="C13" s="502"/>
      <c r="D13" s="503"/>
      <c r="E13" s="22"/>
      <c r="F13" s="22"/>
      <c r="G13" s="22"/>
      <c r="H13" s="22"/>
      <c r="J13" s="516"/>
      <c r="K13" s="517"/>
    </row>
    <row r="14" s="495" customFormat="1" spans="1:11">
      <c r="A14" s="505" t="s">
        <v>73</v>
      </c>
      <c r="B14" s="505" t="s">
        <v>167</v>
      </c>
      <c r="C14" s="505" t="s">
        <v>168</v>
      </c>
      <c r="D14" s="503"/>
      <c r="E14" s="22"/>
      <c r="F14" s="22"/>
      <c r="G14" s="22"/>
      <c r="H14" s="22"/>
      <c r="J14" s="516"/>
      <c r="K14" s="517"/>
    </row>
    <row r="15" s="495" customFormat="1" spans="1:11">
      <c r="A15" s="502" t="s">
        <v>169</v>
      </c>
      <c r="B15" s="502"/>
      <c r="C15" s="502"/>
      <c r="D15" s="503"/>
      <c r="E15" s="22"/>
      <c r="F15" s="22"/>
      <c r="G15" s="22"/>
      <c r="H15" s="22"/>
      <c r="J15" s="516"/>
      <c r="K15" s="517"/>
    </row>
    <row r="16" s="495" customFormat="1" spans="1:11">
      <c r="A16" s="505" t="s">
        <v>170</v>
      </c>
      <c r="B16" s="505" t="s">
        <v>171</v>
      </c>
      <c r="C16" s="505" t="s">
        <v>172</v>
      </c>
      <c r="D16" s="503"/>
      <c r="E16" s="22"/>
      <c r="F16" s="22"/>
      <c r="G16" s="22"/>
      <c r="H16" s="22"/>
      <c r="J16" s="516"/>
      <c r="K16" s="517"/>
    </row>
    <row r="17" s="495" customFormat="1" spans="1:11">
      <c r="A17" s="505" t="s">
        <v>173</v>
      </c>
      <c r="B17" s="505" t="s">
        <v>174</v>
      </c>
      <c r="C17" s="505" t="s">
        <v>175</v>
      </c>
      <c r="D17" s="503"/>
      <c r="E17" s="22"/>
      <c r="F17" s="22"/>
      <c r="G17" s="22"/>
      <c r="H17" s="22"/>
      <c r="I17" s="22"/>
      <c r="J17" s="516"/>
      <c r="K17" s="517"/>
    </row>
    <row r="18" s="495" customFormat="1" spans="1:11">
      <c r="A18" s="502" t="s">
        <v>176</v>
      </c>
      <c r="B18" s="502"/>
      <c r="C18" s="502"/>
      <c r="D18" s="503"/>
      <c r="E18" s="22"/>
      <c r="F18" s="22"/>
      <c r="G18" s="22"/>
      <c r="H18" s="22"/>
      <c r="J18" s="516"/>
      <c r="K18" s="517"/>
    </row>
    <row r="19" s="495" customFormat="1" spans="1:11">
      <c r="A19" s="505" t="s">
        <v>177</v>
      </c>
      <c r="B19" s="505" t="s">
        <v>178</v>
      </c>
      <c r="C19" s="505" t="s">
        <v>179</v>
      </c>
      <c r="D19" s="503"/>
      <c r="E19" s="22"/>
      <c r="F19" s="22"/>
      <c r="G19" s="22"/>
      <c r="H19" s="22"/>
      <c r="J19" s="516"/>
      <c r="K19" s="517"/>
    </row>
    <row r="20" s="495" customFormat="1" spans="1:11">
      <c r="A20" s="505" t="s">
        <v>180</v>
      </c>
      <c r="B20" s="505" t="s">
        <v>181</v>
      </c>
      <c r="C20" s="505" t="s">
        <v>182</v>
      </c>
      <c r="D20" s="503"/>
      <c r="E20" s="22"/>
      <c r="F20" s="22"/>
      <c r="G20" s="22"/>
      <c r="H20" s="22"/>
      <c r="J20" s="516"/>
      <c r="K20" s="517"/>
    </row>
    <row r="21" s="495" customFormat="1" spans="1:11">
      <c r="A21" s="505" t="s">
        <v>183</v>
      </c>
      <c r="B21" s="505" t="s">
        <v>184</v>
      </c>
      <c r="C21" s="505" t="s">
        <v>185</v>
      </c>
      <c r="D21" s="503"/>
      <c r="E21" s="22"/>
      <c r="F21" s="22"/>
      <c r="G21" s="22"/>
      <c r="H21" s="22"/>
      <c r="J21" s="516"/>
      <c r="K21" s="518"/>
    </row>
    <row r="22" s="495" customFormat="1" spans="1:11">
      <c r="A22" s="505" t="s">
        <v>186</v>
      </c>
      <c r="B22" s="505" t="s">
        <v>187</v>
      </c>
      <c r="C22" s="505" t="s">
        <v>188</v>
      </c>
      <c r="D22" s="503"/>
      <c r="E22" s="22"/>
      <c r="F22" s="22"/>
      <c r="G22" s="22"/>
      <c r="H22" s="22"/>
      <c r="J22" s="516"/>
      <c r="K22" s="517"/>
    </row>
    <row r="23" s="495" customFormat="1" spans="1:11">
      <c r="A23" s="502" t="s">
        <v>189</v>
      </c>
      <c r="B23" s="502"/>
      <c r="C23" s="502"/>
      <c r="D23" s="503"/>
      <c r="E23" s="22"/>
      <c r="F23" s="22"/>
      <c r="G23" s="22"/>
      <c r="H23" s="22"/>
      <c r="J23" s="516"/>
      <c r="K23" s="517"/>
    </row>
    <row r="24" s="495" customFormat="1" spans="1:11">
      <c r="A24" s="505" t="s">
        <v>190</v>
      </c>
      <c r="B24" s="505" t="s">
        <v>191</v>
      </c>
      <c r="C24" s="505" t="s">
        <v>192</v>
      </c>
      <c r="D24" s="503"/>
      <c r="E24" s="22"/>
      <c r="F24" s="22"/>
      <c r="G24" s="22"/>
      <c r="H24" s="22"/>
      <c r="J24" s="516"/>
      <c r="K24" s="517"/>
    </row>
    <row r="25" s="495" customFormat="1" spans="1:11">
      <c r="A25" s="505" t="s">
        <v>193</v>
      </c>
      <c r="B25" s="505" t="s">
        <v>194</v>
      </c>
      <c r="C25" s="505" t="s">
        <v>195</v>
      </c>
      <c r="D25" s="503"/>
      <c r="E25" s="22"/>
      <c r="F25" s="22"/>
      <c r="G25" s="22"/>
      <c r="H25" s="22"/>
      <c r="J25" s="516"/>
      <c r="K25" s="517"/>
    </row>
    <row r="26" s="495" customFormat="1" spans="1:11">
      <c r="A26" s="505" t="s">
        <v>196</v>
      </c>
      <c r="B26" s="505" t="s">
        <v>197</v>
      </c>
      <c r="C26" s="505" t="s">
        <v>198</v>
      </c>
      <c r="D26" s="503"/>
      <c r="E26" s="22"/>
      <c r="F26" s="22"/>
      <c r="G26" s="22"/>
      <c r="H26" s="22"/>
      <c r="J26" s="516"/>
      <c r="K26" s="517"/>
    </row>
    <row r="27" s="495" customFormat="1" spans="1:11">
      <c r="A27" s="505" t="s">
        <v>199</v>
      </c>
      <c r="B27" s="505" t="s">
        <v>200</v>
      </c>
      <c r="C27" s="505" t="s">
        <v>201</v>
      </c>
      <c r="D27" s="503"/>
      <c r="E27" s="22"/>
      <c r="F27" s="22"/>
      <c r="G27" s="22"/>
      <c r="H27" s="22"/>
      <c r="J27" s="519"/>
      <c r="K27" s="519"/>
    </row>
    <row r="28" s="495" customFormat="1" spans="1:11">
      <c r="A28" s="505" t="s">
        <v>202</v>
      </c>
      <c r="B28" s="505" t="s">
        <v>203</v>
      </c>
      <c r="C28" s="505" t="s">
        <v>204</v>
      </c>
      <c r="D28" s="503"/>
      <c r="E28" s="22"/>
      <c r="F28" s="22"/>
      <c r="G28" s="22"/>
      <c r="H28" s="22"/>
      <c r="J28" s="22"/>
      <c r="K28" s="22"/>
    </row>
    <row r="29" s="495" customFormat="1" spans="1:11">
      <c r="A29" s="505" t="s">
        <v>205</v>
      </c>
      <c r="B29" s="505" t="s">
        <v>206</v>
      </c>
      <c r="C29" s="505" t="s">
        <v>207</v>
      </c>
      <c r="D29" s="503"/>
      <c r="E29" s="22"/>
      <c r="F29" s="22"/>
      <c r="G29" s="22"/>
      <c r="H29" s="22"/>
      <c r="J29" s="22"/>
      <c r="K29" s="22"/>
    </row>
    <row r="30" s="495" customFormat="1" spans="1:8">
      <c r="A30" s="510" t="s">
        <v>208</v>
      </c>
      <c r="B30" s="510" t="s">
        <v>209</v>
      </c>
      <c r="C30" s="510" t="s">
        <v>210</v>
      </c>
      <c r="D30" s="500" t="s">
        <v>211</v>
      </c>
      <c r="E30" s="22"/>
      <c r="F30" s="22"/>
      <c r="G30" s="22"/>
      <c r="H30" s="22"/>
    </row>
    <row r="31" s="495" customFormat="1" spans="1:8">
      <c r="A31" s="505" t="s">
        <v>212</v>
      </c>
      <c r="B31" s="505" t="s">
        <v>213</v>
      </c>
      <c r="C31" s="505" t="s">
        <v>214</v>
      </c>
      <c r="D31" s="503"/>
      <c r="E31" s="22"/>
      <c r="F31" s="22"/>
      <c r="G31" s="22"/>
      <c r="H31" s="22"/>
    </row>
    <row r="32" s="495" customFormat="1" spans="1:8">
      <c r="A32" s="505" t="s">
        <v>215</v>
      </c>
      <c r="B32" s="505" t="s">
        <v>216</v>
      </c>
      <c r="C32" s="505" t="s">
        <v>217</v>
      </c>
      <c r="D32" s="503"/>
      <c r="E32" s="22"/>
      <c r="F32" s="22"/>
      <c r="G32" s="22"/>
      <c r="H32" s="22"/>
    </row>
    <row r="33" s="495" customFormat="1" spans="1:8">
      <c r="A33" s="505" t="s">
        <v>218</v>
      </c>
      <c r="B33" s="505" t="s">
        <v>219</v>
      </c>
      <c r="C33" s="505" t="s">
        <v>220</v>
      </c>
      <c r="D33" s="503"/>
      <c r="E33" s="22"/>
      <c r="F33" s="22"/>
      <c r="G33" s="22"/>
      <c r="H33" s="22"/>
    </row>
    <row r="34" s="495" customFormat="1" spans="1:8">
      <c r="A34" s="511" t="s">
        <v>221</v>
      </c>
      <c r="B34" s="511" t="s">
        <v>222</v>
      </c>
      <c r="C34" s="511" t="s">
        <v>223</v>
      </c>
      <c r="D34" s="512"/>
      <c r="E34" s="22"/>
      <c r="F34" s="22"/>
      <c r="G34" s="22"/>
      <c r="H34" s="22"/>
    </row>
    <row r="35" s="495" customFormat="1" spans="1:8">
      <c r="A35" s="505" t="s">
        <v>224</v>
      </c>
      <c r="B35" s="505" t="s">
        <v>225</v>
      </c>
      <c r="C35" s="505" t="s">
        <v>226</v>
      </c>
      <c r="D35" s="503"/>
      <c r="E35" s="22"/>
      <c r="F35" s="22"/>
      <c r="G35" s="22"/>
      <c r="H35" s="22"/>
    </row>
    <row r="36" s="495" customFormat="1" spans="1:8">
      <c r="A36" s="505" t="s">
        <v>227</v>
      </c>
      <c r="B36" s="505" t="s">
        <v>228</v>
      </c>
      <c r="C36" s="505" t="s">
        <v>229</v>
      </c>
      <c r="D36" s="503"/>
      <c r="E36" s="22"/>
      <c r="F36" s="22"/>
      <c r="G36" s="22"/>
      <c r="H36" s="22"/>
    </row>
    <row r="37" s="495" customFormat="1" spans="1:8">
      <c r="A37" s="505" t="s">
        <v>230</v>
      </c>
      <c r="B37" s="505" t="s">
        <v>231</v>
      </c>
      <c r="C37" s="505" t="s">
        <v>232</v>
      </c>
      <c r="D37" s="503"/>
      <c r="E37" s="22"/>
      <c r="F37" s="22"/>
      <c r="G37" s="22"/>
      <c r="H37" s="22"/>
    </row>
    <row r="38" s="495" customFormat="1" spans="1:8">
      <c r="A38" s="505" t="s">
        <v>233</v>
      </c>
      <c r="B38" s="505" t="s">
        <v>234</v>
      </c>
      <c r="C38" s="505" t="s">
        <v>235</v>
      </c>
      <c r="D38" s="503"/>
      <c r="E38" s="22"/>
      <c r="F38" s="22"/>
      <c r="G38" s="22"/>
      <c r="H38" s="22"/>
    </row>
    <row r="39" s="495" customFormat="1" spans="1:8">
      <c r="A39" s="505" t="s">
        <v>236</v>
      </c>
      <c r="B39" s="505" t="s">
        <v>237</v>
      </c>
      <c r="C39" s="505" t="s">
        <v>238</v>
      </c>
      <c r="D39" s="503"/>
      <c r="E39" s="22"/>
      <c r="F39" s="22"/>
      <c r="G39" s="22"/>
      <c r="H39" s="22"/>
    </row>
    <row r="40" s="495" customFormat="1" spans="1:8">
      <c r="A40" s="505" t="s">
        <v>239</v>
      </c>
      <c r="B40" s="505" t="s">
        <v>240</v>
      </c>
      <c r="C40" s="505" t="s">
        <v>241</v>
      </c>
      <c r="D40" s="503"/>
      <c r="E40" s="22"/>
      <c r="F40" s="22"/>
      <c r="G40" s="22"/>
      <c r="H40" s="22"/>
    </row>
    <row r="41" s="495" customFormat="1" spans="1:8">
      <c r="A41" s="505" t="s">
        <v>242</v>
      </c>
      <c r="B41" s="505" t="s">
        <v>243</v>
      </c>
      <c r="C41" s="505" t="s">
        <v>244</v>
      </c>
      <c r="D41" s="503"/>
      <c r="E41" s="22"/>
      <c r="F41" s="22"/>
      <c r="G41" s="22"/>
      <c r="H41" s="22"/>
    </row>
    <row r="42" s="495" customFormat="1" spans="1:8">
      <c r="A42" s="505" t="s">
        <v>245</v>
      </c>
      <c r="B42" s="505" t="s">
        <v>246</v>
      </c>
      <c r="C42" s="505" t="s">
        <v>247</v>
      </c>
      <c r="D42" s="503"/>
      <c r="E42" s="22"/>
      <c r="F42" s="22"/>
      <c r="G42" s="22"/>
      <c r="H42" s="22"/>
    </row>
    <row r="43" s="495" customFormat="1" spans="1:8">
      <c r="A43" s="505" t="s">
        <v>248</v>
      </c>
      <c r="B43" s="505" t="s">
        <v>249</v>
      </c>
      <c r="C43" s="505" t="s">
        <v>250</v>
      </c>
      <c r="D43" s="503"/>
      <c r="E43" s="22"/>
      <c r="F43" s="22"/>
      <c r="G43" s="22"/>
      <c r="H43" s="22"/>
    </row>
    <row r="44" s="495" customFormat="1" spans="1:8">
      <c r="A44" s="502" t="s">
        <v>251</v>
      </c>
      <c r="B44" s="502"/>
      <c r="C44" s="502"/>
      <c r="D44" s="503"/>
      <c r="E44" s="22"/>
      <c r="F44" s="22"/>
      <c r="G44" s="22"/>
      <c r="H44" s="22"/>
    </row>
    <row r="45" s="495" customFormat="1" spans="1:8">
      <c r="A45" s="505" t="s">
        <v>252</v>
      </c>
      <c r="B45" s="505" t="s">
        <v>253</v>
      </c>
      <c r="C45" s="505" t="s">
        <v>254</v>
      </c>
      <c r="D45" s="503"/>
      <c r="E45" s="22"/>
      <c r="F45" s="22"/>
      <c r="G45" s="22"/>
      <c r="H45" s="22"/>
    </row>
    <row r="46" s="495" customFormat="1" spans="1:8">
      <c r="A46" s="505" t="s">
        <v>76</v>
      </c>
      <c r="B46" s="505" t="s">
        <v>255</v>
      </c>
      <c r="C46" s="505" t="s">
        <v>256</v>
      </c>
      <c r="D46" s="503"/>
      <c r="E46" s="22"/>
      <c r="F46" s="22"/>
      <c r="G46" s="22"/>
      <c r="H46" s="22"/>
    </row>
    <row r="47" s="495" customFormat="1" spans="1:8">
      <c r="A47" s="502" t="s">
        <v>257</v>
      </c>
      <c r="B47" s="502"/>
      <c r="C47" s="502"/>
      <c r="D47" s="503"/>
      <c r="E47" s="22"/>
      <c r="F47" s="22"/>
      <c r="G47" s="22"/>
      <c r="H47" s="22"/>
    </row>
    <row r="48" s="495" customFormat="1" spans="1:8">
      <c r="A48" s="505" t="s">
        <v>77</v>
      </c>
      <c r="B48" s="505" t="s">
        <v>258</v>
      </c>
      <c r="C48" s="505" t="s">
        <v>259</v>
      </c>
      <c r="D48" s="503"/>
      <c r="E48" s="22"/>
      <c r="F48" s="22"/>
      <c r="G48" s="22"/>
      <c r="H48" s="22"/>
    </row>
    <row r="49" s="495" customFormat="1" spans="1:8">
      <c r="A49" s="502" t="s">
        <v>260</v>
      </c>
      <c r="B49" s="502"/>
      <c r="C49" s="502"/>
      <c r="D49" s="503"/>
      <c r="E49" s="22"/>
      <c r="F49" s="22"/>
      <c r="G49" s="22"/>
      <c r="H49" s="22"/>
    </row>
    <row r="50" s="495" customFormat="1" spans="1:8">
      <c r="A50" s="505" t="s">
        <v>78</v>
      </c>
      <c r="B50" s="505" t="s">
        <v>261</v>
      </c>
      <c r="C50" s="505" t="s">
        <v>262</v>
      </c>
      <c r="D50" s="503"/>
      <c r="E50" s="22"/>
      <c r="F50" s="22"/>
      <c r="G50" s="22"/>
      <c r="H50" s="22"/>
    </row>
    <row r="51" s="495" customFormat="1" spans="1:8">
      <c r="A51" s="502" t="s">
        <v>263</v>
      </c>
      <c r="B51" s="502"/>
      <c r="C51" s="502"/>
      <c r="D51" s="503"/>
      <c r="E51" s="22"/>
      <c r="F51" s="22"/>
      <c r="G51" s="22"/>
      <c r="H51" s="22"/>
    </row>
    <row r="52" s="495" customFormat="1" spans="1:8">
      <c r="A52" s="505" t="s">
        <v>79</v>
      </c>
      <c r="B52" s="505" t="s">
        <v>264</v>
      </c>
      <c r="C52" s="505" t="s">
        <v>265</v>
      </c>
      <c r="D52" s="503"/>
      <c r="E52" s="22"/>
      <c r="F52" s="22"/>
      <c r="G52" s="22"/>
      <c r="H52" s="22"/>
    </row>
    <row r="53" s="495" customFormat="1" spans="1:8">
      <c r="A53" s="502" t="s">
        <v>266</v>
      </c>
      <c r="B53" s="502"/>
      <c r="C53" s="502"/>
      <c r="D53" s="503"/>
      <c r="E53" s="22"/>
      <c r="F53" s="22"/>
      <c r="G53" s="22"/>
      <c r="H53" s="22"/>
    </row>
    <row r="54" s="495" customFormat="1" spans="1:8">
      <c r="A54" s="505" t="s">
        <v>267</v>
      </c>
      <c r="B54" s="505" t="s">
        <v>268</v>
      </c>
      <c r="C54" s="505" t="s">
        <v>269</v>
      </c>
      <c r="D54" s="503"/>
      <c r="E54" s="22"/>
      <c r="F54" s="22"/>
      <c r="G54" s="22"/>
      <c r="H54" s="22"/>
    </row>
    <row r="55" s="495" customFormat="1" spans="1:8">
      <c r="A55" s="505" t="s">
        <v>270</v>
      </c>
      <c r="B55" s="505" t="s">
        <v>271</v>
      </c>
      <c r="C55" s="505" t="s">
        <v>272</v>
      </c>
      <c r="D55" s="503"/>
      <c r="E55" s="22"/>
      <c r="F55" s="22"/>
      <c r="G55" s="22"/>
      <c r="H55" s="22"/>
    </row>
    <row r="56" s="495" customFormat="1" spans="1:8">
      <c r="A56" s="505" t="s">
        <v>273</v>
      </c>
      <c r="B56" s="505" t="s">
        <v>274</v>
      </c>
      <c r="C56" s="505" t="s">
        <v>275</v>
      </c>
      <c r="D56" s="503"/>
      <c r="E56" s="22"/>
      <c r="F56" s="22"/>
      <c r="G56" s="22"/>
      <c r="H56" s="22"/>
    </row>
    <row r="57" s="495" customFormat="1" spans="1:8">
      <c r="A57" s="505" t="s">
        <v>276</v>
      </c>
      <c r="B57" s="505" t="s">
        <v>277</v>
      </c>
      <c r="C57" s="505" t="s">
        <v>278</v>
      </c>
      <c r="D57" s="503"/>
      <c r="E57" s="22"/>
      <c r="F57" s="22"/>
      <c r="G57" s="22"/>
      <c r="H57" s="22"/>
    </row>
    <row r="58" s="495" customFormat="1" spans="1:8">
      <c r="A58" s="505" t="s">
        <v>279</v>
      </c>
      <c r="B58" s="505" t="s">
        <v>280</v>
      </c>
      <c r="C58" s="505" t="s">
        <v>281</v>
      </c>
      <c r="D58" s="503"/>
      <c r="E58" s="22"/>
      <c r="F58" s="22"/>
      <c r="G58" s="22"/>
      <c r="H58" s="22"/>
    </row>
    <row r="59" s="495" customFormat="1" spans="1:8">
      <c r="A59" s="505" t="s">
        <v>282</v>
      </c>
      <c r="B59" s="505" t="s">
        <v>283</v>
      </c>
      <c r="C59" s="505" t="s">
        <v>284</v>
      </c>
      <c r="D59" s="503"/>
      <c r="E59" s="22"/>
      <c r="F59" s="22"/>
      <c r="G59" s="22"/>
      <c r="H59" s="22"/>
    </row>
    <row r="60" s="495" customFormat="1" spans="1:8">
      <c r="A60" s="505" t="s">
        <v>285</v>
      </c>
      <c r="B60" s="505" t="s">
        <v>286</v>
      </c>
      <c r="C60" s="505" t="s">
        <v>287</v>
      </c>
      <c r="D60" s="503"/>
      <c r="E60" s="22"/>
      <c r="F60" s="22"/>
      <c r="G60" s="22"/>
      <c r="H60" s="22"/>
    </row>
    <row r="61" s="495" customFormat="1" spans="1:8">
      <c r="A61" s="505" t="s">
        <v>288</v>
      </c>
      <c r="B61" s="505" t="s">
        <v>289</v>
      </c>
      <c r="C61" s="505" t="s">
        <v>290</v>
      </c>
      <c r="D61" s="503"/>
      <c r="E61" s="22"/>
      <c r="F61" s="22"/>
      <c r="G61" s="22"/>
      <c r="H61" s="22"/>
    </row>
    <row r="62" s="495" customFormat="1" spans="1:8">
      <c r="A62" s="513" t="s">
        <v>291</v>
      </c>
      <c r="B62" s="513" t="s">
        <v>292</v>
      </c>
      <c r="C62" s="513" t="s">
        <v>293</v>
      </c>
      <c r="D62" s="514"/>
      <c r="E62" s="515"/>
      <c r="F62" s="22"/>
      <c r="G62" s="22"/>
      <c r="H62" s="22"/>
    </row>
    <row r="63" s="495" customFormat="1" spans="1:8">
      <c r="A63" s="505" t="s">
        <v>294</v>
      </c>
      <c r="B63" s="505" t="s">
        <v>295</v>
      </c>
      <c r="C63" s="505" t="s">
        <v>296</v>
      </c>
      <c r="D63" s="503"/>
      <c r="E63" s="22"/>
      <c r="F63" s="22"/>
      <c r="G63" s="22"/>
      <c r="H63" s="22"/>
    </row>
    <row r="64" s="495" customFormat="1" spans="1:8">
      <c r="A64" s="502" t="s">
        <v>297</v>
      </c>
      <c r="B64" s="502"/>
      <c r="C64" s="502"/>
      <c r="D64" s="503"/>
      <c r="E64" s="22"/>
      <c r="F64" s="22"/>
      <c r="G64" s="22"/>
      <c r="H64" s="22"/>
    </row>
    <row r="65" s="495" customFormat="1" spans="1:8">
      <c r="A65" s="505" t="s">
        <v>298</v>
      </c>
      <c r="B65" s="505" t="s">
        <v>299</v>
      </c>
      <c r="C65" s="505" t="s">
        <v>300</v>
      </c>
      <c r="D65" s="503"/>
      <c r="E65" s="22"/>
      <c r="F65" s="22"/>
      <c r="G65" s="22"/>
      <c r="H65" s="22"/>
    </row>
    <row r="66" s="495" customFormat="1" spans="1:8">
      <c r="A66" s="505" t="s">
        <v>301</v>
      </c>
      <c r="B66" s="505" t="s">
        <v>302</v>
      </c>
      <c r="C66" s="505" t="s">
        <v>303</v>
      </c>
      <c r="D66" s="503"/>
      <c r="E66" s="22"/>
      <c r="F66" s="22"/>
      <c r="G66" s="22"/>
      <c r="H66" s="22"/>
    </row>
    <row r="67" s="495" customFormat="1" spans="1:8">
      <c r="A67" s="505" t="s">
        <v>304</v>
      </c>
      <c r="B67" s="505" t="s">
        <v>305</v>
      </c>
      <c r="C67" s="505" t="s">
        <v>306</v>
      </c>
      <c r="D67" s="503"/>
      <c r="E67" s="22"/>
      <c r="F67" s="22"/>
      <c r="G67" s="22"/>
      <c r="H67" s="22"/>
    </row>
    <row r="68" s="495" customFormat="1" spans="1:8">
      <c r="A68" s="505" t="s">
        <v>307</v>
      </c>
      <c r="B68" s="505" t="s">
        <v>308</v>
      </c>
      <c r="C68" s="505" t="s">
        <v>309</v>
      </c>
      <c r="D68" s="503"/>
      <c r="E68" s="22"/>
      <c r="F68" s="22"/>
      <c r="G68" s="22"/>
      <c r="H68" s="22"/>
    </row>
    <row r="69" s="495" customFormat="1" spans="1:8">
      <c r="A69" s="505" t="s">
        <v>310</v>
      </c>
      <c r="B69" s="505" t="s">
        <v>311</v>
      </c>
      <c r="C69" s="505" t="s">
        <v>312</v>
      </c>
      <c r="D69" s="503"/>
      <c r="E69" s="22"/>
      <c r="F69" s="22"/>
      <c r="G69" s="22"/>
      <c r="H69" s="22"/>
    </row>
    <row r="70" s="495" customFormat="1" spans="1:8">
      <c r="A70" s="505" t="s">
        <v>313</v>
      </c>
      <c r="B70" s="505" t="s">
        <v>314</v>
      </c>
      <c r="C70" s="505" t="s">
        <v>315</v>
      </c>
      <c r="D70" s="503"/>
      <c r="E70" s="22"/>
      <c r="F70" s="22"/>
      <c r="G70" s="22"/>
      <c r="H70" s="22"/>
    </row>
    <row r="71" s="495" customFormat="1" spans="1:8">
      <c r="A71" s="505" t="s">
        <v>316</v>
      </c>
      <c r="B71" s="505" t="s">
        <v>317</v>
      </c>
      <c r="C71" s="505" t="s">
        <v>318</v>
      </c>
      <c r="D71" s="503"/>
      <c r="E71" s="22"/>
      <c r="F71" s="22"/>
      <c r="G71" s="22"/>
      <c r="H71" s="22"/>
    </row>
    <row r="72" s="495" customFormat="1" spans="1:8">
      <c r="A72" s="505" t="s">
        <v>319</v>
      </c>
      <c r="B72" s="505" t="s">
        <v>320</v>
      </c>
      <c r="C72" s="505" t="s">
        <v>321</v>
      </c>
      <c r="D72" s="503"/>
      <c r="E72" s="22"/>
      <c r="F72" s="22"/>
      <c r="G72" s="22"/>
      <c r="H72" s="22"/>
    </row>
    <row r="73" s="495" customFormat="1" spans="1:8">
      <c r="A73" s="505" t="s">
        <v>322</v>
      </c>
      <c r="B73" s="505" t="s">
        <v>323</v>
      </c>
      <c r="C73" s="505" t="s">
        <v>324</v>
      </c>
      <c r="D73" s="503"/>
      <c r="E73" s="22"/>
      <c r="F73" s="22"/>
      <c r="G73" s="22"/>
      <c r="H73" s="22"/>
    </row>
    <row r="74" s="495" customFormat="1" spans="1:8">
      <c r="A74" s="505" t="s">
        <v>325</v>
      </c>
      <c r="B74" s="505" t="s">
        <v>326</v>
      </c>
      <c r="C74" s="505" t="s">
        <v>327</v>
      </c>
      <c r="D74" s="503"/>
      <c r="E74" s="22"/>
      <c r="F74" s="22"/>
      <c r="G74" s="22"/>
      <c r="H74" s="22"/>
    </row>
    <row r="75" s="495" customFormat="1" spans="1:8">
      <c r="A75" s="505" t="s">
        <v>328</v>
      </c>
      <c r="B75" s="505" t="s">
        <v>329</v>
      </c>
      <c r="C75" s="505" t="s">
        <v>330</v>
      </c>
      <c r="D75" s="503"/>
      <c r="E75" s="22"/>
      <c r="F75" s="22"/>
      <c r="G75" s="22"/>
      <c r="H75" s="22"/>
    </row>
    <row r="76" s="495" customFormat="1" spans="1:8">
      <c r="A76" s="505" t="s">
        <v>331</v>
      </c>
      <c r="B76" s="505" t="s">
        <v>332</v>
      </c>
      <c r="C76" s="505" t="s">
        <v>333</v>
      </c>
      <c r="D76" s="503"/>
      <c r="E76" s="22"/>
      <c r="F76" s="22"/>
      <c r="G76" s="22"/>
      <c r="H76" s="22"/>
    </row>
    <row r="77" s="495" customFormat="1" spans="1:8">
      <c r="A77" s="505" t="s">
        <v>334</v>
      </c>
      <c r="B77" s="505" t="s">
        <v>335</v>
      </c>
      <c r="C77" s="505" t="s">
        <v>336</v>
      </c>
      <c r="D77" s="503"/>
      <c r="E77" s="22"/>
      <c r="F77" s="22"/>
      <c r="G77" s="22"/>
      <c r="H77" s="22"/>
    </row>
    <row r="78" s="495" customFormat="1" spans="1:8">
      <c r="A78" s="502" t="s">
        <v>337</v>
      </c>
      <c r="B78" s="502"/>
      <c r="C78" s="502"/>
      <c r="D78" s="503"/>
      <c r="E78" s="22"/>
      <c r="F78" s="22"/>
      <c r="G78" s="22"/>
      <c r="H78" s="22"/>
    </row>
    <row r="79" s="495" customFormat="1" spans="1:8">
      <c r="A79" s="505" t="s">
        <v>338</v>
      </c>
      <c r="B79" s="505" t="s">
        <v>339</v>
      </c>
      <c r="C79" s="505" t="s">
        <v>340</v>
      </c>
      <c r="D79" s="503"/>
      <c r="E79" s="22"/>
      <c r="F79" s="22"/>
      <c r="G79" s="22"/>
      <c r="H79" s="22"/>
    </row>
    <row r="80" s="495" customFormat="1" spans="1:8">
      <c r="A80" s="505" t="s">
        <v>341</v>
      </c>
      <c r="B80" s="505" t="s">
        <v>342</v>
      </c>
      <c r="C80" s="505" t="s">
        <v>343</v>
      </c>
      <c r="D80" s="503"/>
      <c r="E80" s="22"/>
      <c r="F80" s="22"/>
      <c r="G80" s="22"/>
      <c r="H80" s="22"/>
    </row>
    <row r="81" s="495" customFormat="1" spans="1:8">
      <c r="A81" s="505" t="s">
        <v>344</v>
      </c>
      <c r="B81" s="505" t="s">
        <v>345</v>
      </c>
      <c r="C81" s="505" t="s">
        <v>346</v>
      </c>
      <c r="D81" s="503"/>
      <c r="E81" s="22"/>
      <c r="F81" s="22"/>
      <c r="G81" s="22"/>
      <c r="H81" s="22"/>
    </row>
    <row r="82" s="495" customFormat="1" spans="1:8">
      <c r="A82" s="505" t="s">
        <v>347</v>
      </c>
      <c r="B82" s="505" t="s">
        <v>348</v>
      </c>
      <c r="C82" s="505" t="s">
        <v>349</v>
      </c>
      <c r="D82" s="503"/>
      <c r="E82" s="22"/>
      <c r="F82" s="22"/>
      <c r="G82" s="22"/>
      <c r="H82" s="22"/>
    </row>
    <row r="83" s="495" customFormat="1" spans="1:8">
      <c r="A83" s="505" t="s">
        <v>350</v>
      </c>
      <c r="B83" s="505" t="s">
        <v>351</v>
      </c>
      <c r="C83" s="505" t="s">
        <v>352</v>
      </c>
      <c r="D83" s="503"/>
      <c r="E83" s="22"/>
      <c r="F83" s="22"/>
      <c r="G83" s="22"/>
      <c r="H83" s="22"/>
    </row>
    <row r="84" s="495" customFormat="1" spans="1:8">
      <c r="A84" s="505" t="s">
        <v>353</v>
      </c>
      <c r="B84" s="505" t="s">
        <v>354</v>
      </c>
      <c r="C84" s="505" t="s">
        <v>355</v>
      </c>
      <c r="D84" s="503"/>
      <c r="E84" s="22"/>
      <c r="F84" s="22"/>
      <c r="G84" s="22"/>
      <c r="H84" s="22"/>
    </row>
    <row r="85" s="495" customFormat="1" spans="1:8">
      <c r="A85" s="505" t="s">
        <v>356</v>
      </c>
      <c r="B85" s="505" t="s">
        <v>357</v>
      </c>
      <c r="C85" s="505" t="s">
        <v>358</v>
      </c>
      <c r="D85" s="503"/>
      <c r="E85" s="22"/>
      <c r="F85" s="22"/>
      <c r="G85" s="22"/>
      <c r="H85" s="22"/>
    </row>
    <row r="86" s="495" customFormat="1" spans="1:8">
      <c r="A86" s="505" t="s">
        <v>359</v>
      </c>
      <c r="B86" s="505" t="s">
        <v>360</v>
      </c>
      <c r="C86" s="505" t="s">
        <v>361</v>
      </c>
      <c r="D86" s="503"/>
      <c r="E86" s="22"/>
      <c r="F86" s="22"/>
      <c r="G86" s="22"/>
      <c r="H86" s="22"/>
    </row>
    <row r="87" s="495" customFormat="1" spans="1:8">
      <c r="A87" s="502" t="s">
        <v>362</v>
      </c>
      <c r="B87" s="502"/>
      <c r="C87" s="502"/>
      <c r="D87" s="503"/>
      <c r="E87" s="22"/>
      <c r="F87" s="22"/>
      <c r="G87" s="22"/>
      <c r="H87" s="22"/>
    </row>
    <row r="88" s="495" customFormat="1" spans="1:8">
      <c r="A88" s="505" t="s">
        <v>363</v>
      </c>
      <c r="B88" s="505" t="s">
        <v>364</v>
      </c>
      <c r="C88" s="505" t="s">
        <v>365</v>
      </c>
      <c r="D88" s="503"/>
      <c r="E88" s="22"/>
      <c r="F88" s="22"/>
      <c r="G88" s="22"/>
      <c r="H88" s="22"/>
    </row>
    <row r="89" s="495" customFormat="1" spans="1:8">
      <c r="A89" s="505" t="s">
        <v>366</v>
      </c>
      <c r="B89" s="505" t="s">
        <v>367</v>
      </c>
      <c r="C89" s="505" t="s">
        <v>368</v>
      </c>
      <c r="D89" s="503"/>
      <c r="E89" s="22"/>
      <c r="F89" s="22"/>
      <c r="G89" s="22"/>
      <c r="H89" s="22"/>
    </row>
    <row r="90" s="495" customFormat="1" spans="1:8">
      <c r="A90" s="505" t="s">
        <v>369</v>
      </c>
      <c r="B90" s="505" t="s">
        <v>370</v>
      </c>
      <c r="C90" s="505" t="s">
        <v>371</v>
      </c>
      <c r="D90" s="503"/>
      <c r="E90" s="22"/>
      <c r="F90" s="22"/>
      <c r="G90" s="22"/>
      <c r="H90" s="22"/>
    </row>
    <row r="91" s="495" customFormat="1" spans="1:8">
      <c r="A91" s="505" t="s">
        <v>372</v>
      </c>
      <c r="B91" s="505" t="s">
        <v>373</v>
      </c>
      <c r="C91" s="505" t="s">
        <v>374</v>
      </c>
      <c r="D91" s="503"/>
      <c r="E91" s="22"/>
      <c r="F91" s="22"/>
      <c r="G91" s="22"/>
      <c r="H91" s="22"/>
    </row>
    <row r="92" s="495" customFormat="1" spans="1:8">
      <c r="A92" s="502" t="s">
        <v>375</v>
      </c>
      <c r="B92" s="502"/>
      <c r="C92" s="502"/>
      <c r="D92" s="503"/>
      <c r="E92" s="22"/>
      <c r="F92" s="22"/>
      <c r="G92" s="22"/>
      <c r="H92" s="22"/>
    </row>
    <row r="93" s="495" customFormat="1" spans="1:8">
      <c r="A93" s="505" t="s">
        <v>376</v>
      </c>
      <c r="B93" s="505" t="s">
        <v>377</v>
      </c>
      <c r="C93" s="505" t="s">
        <v>378</v>
      </c>
      <c r="D93" s="503"/>
      <c r="E93" s="22"/>
      <c r="F93" s="22"/>
      <c r="G93" s="22"/>
      <c r="H93" s="22"/>
    </row>
    <row r="94" s="495" customFormat="1" spans="1:8">
      <c r="A94" s="505" t="s">
        <v>379</v>
      </c>
      <c r="B94" s="505" t="s">
        <v>380</v>
      </c>
      <c r="C94" s="505" t="s">
        <v>381</v>
      </c>
      <c r="D94" s="503"/>
      <c r="E94" s="22"/>
      <c r="F94" s="22"/>
      <c r="G94" s="22"/>
      <c r="H94" s="22"/>
    </row>
    <row r="95" s="495" customFormat="1" spans="1:8">
      <c r="A95" s="505" t="s">
        <v>382</v>
      </c>
      <c r="B95" s="505" t="s">
        <v>383</v>
      </c>
      <c r="C95" s="505" t="s">
        <v>384</v>
      </c>
      <c r="D95" s="503"/>
      <c r="E95" s="22"/>
      <c r="F95" s="22"/>
      <c r="G95" s="22"/>
      <c r="H95" s="22"/>
    </row>
    <row r="96" s="495" customFormat="1" spans="1:8">
      <c r="A96" s="505" t="s">
        <v>385</v>
      </c>
      <c r="B96" s="505" t="s">
        <v>386</v>
      </c>
      <c r="C96" s="505" t="s">
        <v>387</v>
      </c>
      <c r="D96" s="503"/>
      <c r="E96" s="22"/>
      <c r="F96" s="22"/>
      <c r="G96" s="22"/>
      <c r="H96" s="22"/>
    </row>
    <row r="97" s="495" customFormat="1" spans="1:8">
      <c r="A97" s="505" t="s">
        <v>388</v>
      </c>
      <c r="B97" s="505" t="s">
        <v>389</v>
      </c>
      <c r="C97" s="505" t="s">
        <v>390</v>
      </c>
      <c r="D97" s="503"/>
      <c r="E97" s="22"/>
      <c r="F97" s="22"/>
      <c r="G97" s="22"/>
      <c r="H97" s="22"/>
    </row>
    <row r="98" s="495" customFormat="1" spans="1:8">
      <c r="A98" s="505" t="s">
        <v>391</v>
      </c>
      <c r="B98" s="505" t="s">
        <v>392</v>
      </c>
      <c r="C98" s="505" t="s">
        <v>393</v>
      </c>
      <c r="D98" s="503"/>
      <c r="E98" s="22"/>
      <c r="F98" s="22"/>
      <c r="G98" s="22"/>
      <c r="H98" s="22"/>
    </row>
    <row r="99" s="495" customFormat="1" spans="1:8">
      <c r="A99" s="502" t="s">
        <v>394</v>
      </c>
      <c r="B99" s="502"/>
      <c r="C99" s="502"/>
      <c r="D99" s="503"/>
      <c r="E99" s="22"/>
      <c r="F99" s="22"/>
      <c r="G99" s="22"/>
      <c r="H99" s="22"/>
    </row>
    <row r="100" s="495" customFormat="1" spans="1:8">
      <c r="A100" s="505" t="s">
        <v>395</v>
      </c>
      <c r="B100" s="505" t="s">
        <v>396</v>
      </c>
      <c r="C100" s="505" t="s">
        <v>397</v>
      </c>
      <c r="D100" s="503"/>
      <c r="E100" s="22"/>
      <c r="F100" s="22"/>
      <c r="G100" s="22"/>
      <c r="H100" s="22"/>
    </row>
    <row r="101" s="495" customFormat="1" spans="1:8">
      <c r="A101" s="505" t="s">
        <v>398</v>
      </c>
      <c r="B101" s="505" t="s">
        <v>399</v>
      </c>
      <c r="C101" s="505" t="s">
        <v>400</v>
      </c>
      <c r="D101" s="503"/>
      <c r="E101" s="22"/>
      <c r="F101" s="22"/>
      <c r="G101" s="22"/>
      <c r="H101" s="22"/>
    </row>
    <row r="102" s="495" customFormat="1" spans="1:8">
      <c r="A102" s="510" t="s">
        <v>401</v>
      </c>
      <c r="B102" s="510" t="s">
        <v>402</v>
      </c>
      <c r="C102" s="510" t="s">
        <v>403</v>
      </c>
      <c r="D102" s="500" t="s">
        <v>211</v>
      </c>
      <c r="E102" s="22"/>
      <c r="F102" s="22"/>
      <c r="G102" s="22"/>
      <c r="H102" s="22"/>
    </row>
    <row r="103" s="495" customFormat="1" spans="1:8">
      <c r="A103" s="510" t="s">
        <v>404</v>
      </c>
      <c r="B103" s="510" t="s">
        <v>405</v>
      </c>
      <c r="C103" s="510" t="s">
        <v>406</v>
      </c>
      <c r="D103" s="500" t="s">
        <v>211</v>
      </c>
      <c r="E103" s="22"/>
      <c r="F103" s="22"/>
      <c r="G103" s="22"/>
      <c r="H103" s="22"/>
    </row>
    <row r="104" s="495" customFormat="1" spans="1:8">
      <c r="A104" s="505" t="s">
        <v>407</v>
      </c>
      <c r="B104" s="505" t="s">
        <v>408</v>
      </c>
      <c r="C104" s="505" t="s">
        <v>409</v>
      </c>
      <c r="D104" s="503"/>
      <c r="E104" s="22"/>
      <c r="F104" s="22"/>
      <c r="G104" s="22"/>
      <c r="H104" s="22"/>
    </row>
    <row r="105" s="495" customFormat="1" spans="1:8">
      <c r="A105" s="510" t="s">
        <v>410</v>
      </c>
      <c r="B105" s="510" t="s">
        <v>411</v>
      </c>
      <c r="C105" s="510" t="s">
        <v>412</v>
      </c>
      <c r="D105" s="500" t="s">
        <v>211</v>
      </c>
      <c r="E105" s="22"/>
      <c r="F105" s="22"/>
      <c r="G105" s="22"/>
      <c r="H105" s="22"/>
    </row>
    <row r="106" s="495" customFormat="1" spans="1:8">
      <c r="A106" s="505" t="s">
        <v>413</v>
      </c>
      <c r="B106" s="505" t="s">
        <v>414</v>
      </c>
      <c r="C106" s="505" t="s">
        <v>415</v>
      </c>
      <c r="D106" s="503"/>
      <c r="E106" s="22"/>
      <c r="F106" s="22"/>
      <c r="G106" s="22"/>
      <c r="H106" s="22"/>
    </row>
    <row r="107" s="495" customFormat="1" spans="1:8">
      <c r="A107" s="505" t="s">
        <v>416</v>
      </c>
      <c r="B107" s="505" t="s">
        <v>417</v>
      </c>
      <c r="C107" s="505" t="s">
        <v>418</v>
      </c>
      <c r="D107" s="503"/>
      <c r="E107" s="22"/>
      <c r="F107" s="22"/>
      <c r="G107" s="22"/>
      <c r="H107" s="22"/>
    </row>
    <row r="108" s="495" customFormat="1" spans="1:8">
      <c r="A108" s="505" t="s">
        <v>419</v>
      </c>
      <c r="B108" s="505" t="s">
        <v>420</v>
      </c>
      <c r="C108" s="505" t="s">
        <v>421</v>
      </c>
      <c r="D108" s="503"/>
      <c r="E108" s="22"/>
      <c r="F108" s="22"/>
      <c r="G108" s="22"/>
      <c r="H108" s="22"/>
    </row>
    <row r="109" s="495" customFormat="1" spans="1:8">
      <c r="A109" s="505" t="s">
        <v>422</v>
      </c>
      <c r="B109" s="505" t="s">
        <v>423</v>
      </c>
      <c r="C109" s="505" t="s">
        <v>424</v>
      </c>
      <c r="D109" s="503"/>
      <c r="E109" s="22"/>
      <c r="F109" s="22"/>
      <c r="G109" s="22"/>
      <c r="H109" s="22"/>
    </row>
    <row r="110" s="495" customFormat="1" spans="1:8">
      <c r="A110" s="505" t="s">
        <v>425</v>
      </c>
      <c r="B110" s="505" t="s">
        <v>426</v>
      </c>
      <c r="C110" s="505" t="s">
        <v>427</v>
      </c>
      <c r="D110" s="503"/>
      <c r="E110" s="22"/>
      <c r="F110" s="22"/>
      <c r="G110" s="22"/>
      <c r="H110" s="22"/>
    </row>
    <row r="111" s="495" customFormat="1" spans="1:8">
      <c r="A111" s="505" t="s">
        <v>428</v>
      </c>
      <c r="B111" s="505" t="s">
        <v>429</v>
      </c>
      <c r="C111" s="505" t="s">
        <v>430</v>
      </c>
      <c r="D111" s="503"/>
      <c r="E111" s="22"/>
      <c r="F111" s="22"/>
      <c r="G111" s="22"/>
      <c r="H111" s="22"/>
    </row>
    <row r="112" s="495" customFormat="1" spans="1:8">
      <c r="A112" s="505" t="s">
        <v>431</v>
      </c>
      <c r="B112" s="505" t="s">
        <v>432</v>
      </c>
      <c r="C112" s="505" t="s">
        <v>433</v>
      </c>
      <c r="D112" s="503"/>
      <c r="E112" s="22"/>
      <c r="F112" s="22"/>
      <c r="G112" s="22"/>
      <c r="H112" s="22"/>
    </row>
    <row r="113" s="495" customFormat="1" spans="1:8">
      <c r="A113" s="505" t="s">
        <v>434</v>
      </c>
      <c r="B113" s="505" t="s">
        <v>435</v>
      </c>
      <c r="C113" s="505" t="s">
        <v>436</v>
      </c>
      <c r="D113" s="503"/>
      <c r="E113" s="22"/>
      <c r="F113" s="22"/>
      <c r="G113" s="22"/>
      <c r="H113" s="22"/>
    </row>
    <row r="114" s="495" customFormat="1" spans="1:8">
      <c r="A114" s="505" t="s">
        <v>437</v>
      </c>
      <c r="B114" s="505" t="s">
        <v>438</v>
      </c>
      <c r="C114" s="505" t="s">
        <v>439</v>
      </c>
      <c r="D114" s="503"/>
      <c r="E114" s="22"/>
      <c r="F114" s="22"/>
      <c r="G114" s="22"/>
      <c r="H114" s="22"/>
    </row>
    <row r="115" s="495" customFormat="1" spans="1:8">
      <c r="A115" s="505" t="s">
        <v>440</v>
      </c>
      <c r="B115" s="505" t="s">
        <v>441</v>
      </c>
      <c r="C115" s="505" t="s">
        <v>442</v>
      </c>
      <c r="D115" s="503"/>
      <c r="E115" s="22"/>
      <c r="F115" s="22"/>
      <c r="G115" s="22"/>
      <c r="H115" s="22"/>
    </row>
    <row r="116" s="495" customFormat="1" spans="1:8">
      <c r="A116" s="510" t="s">
        <v>443</v>
      </c>
      <c r="B116" s="510" t="s">
        <v>444</v>
      </c>
      <c r="C116" s="510" t="s">
        <v>445</v>
      </c>
      <c r="D116" s="500" t="s">
        <v>162</v>
      </c>
      <c r="E116" s="22"/>
      <c r="F116" s="22"/>
      <c r="G116" s="22"/>
      <c r="H116" s="22"/>
    </row>
    <row r="117" s="495" customFormat="1" spans="1:8">
      <c r="A117" s="520" t="s">
        <v>446</v>
      </c>
      <c r="B117" s="520" t="s">
        <v>447</v>
      </c>
      <c r="C117" s="520" t="s">
        <v>448</v>
      </c>
      <c r="D117" s="503"/>
      <c r="E117" s="22"/>
      <c r="F117" s="22"/>
      <c r="G117" s="22"/>
      <c r="H117" s="22"/>
    </row>
    <row r="118" s="495" customFormat="1" spans="1:8">
      <c r="A118" s="505" t="s">
        <v>449</v>
      </c>
      <c r="B118" s="505" t="s">
        <v>450</v>
      </c>
      <c r="C118" s="505" t="s">
        <v>451</v>
      </c>
      <c r="D118" s="503"/>
      <c r="E118" s="22"/>
      <c r="F118" s="22"/>
      <c r="G118" s="22"/>
      <c r="H118" s="22"/>
    </row>
    <row r="119" s="495" customFormat="1" spans="1:8">
      <c r="A119" s="502" t="s">
        <v>452</v>
      </c>
      <c r="B119" s="502"/>
      <c r="C119" s="502"/>
      <c r="D119" s="503"/>
      <c r="E119" s="22"/>
      <c r="F119" s="22"/>
      <c r="G119" s="22"/>
      <c r="H119" s="22"/>
    </row>
    <row r="120" s="495" customFormat="1" spans="1:8">
      <c r="A120" s="505" t="s">
        <v>453</v>
      </c>
      <c r="B120" s="505" t="s">
        <v>454</v>
      </c>
      <c r="C120" s="505" t="s">
        <v>455</v>
      </c>
      <c r="D120" s="503"/>
      <c r="E120" s="22"/>
      <c r="F120" s="22"/>
      <c r="G120" s="22"/>
      <c r="H120" s="22"/>
    </row>
    <row r="121" s="495" customFormat="1" spans="1:8">
      <c r="A121" s="505" t="s">
        <v>456</v>
      </c>
      <c r="B121" s="505" t="s">
        <v>457</v>
      </c>
      <c r="C121" s="505" t="s">
        <v>458</v>
      </c>
      <c r="D121" s="503"/>
      <c r="E121" s="22"/>
      <c r="F121" s="22"/>
      <c r="G121" s="22"/>
      <c r="H121" s="22"/>
    </row>
    <row r="122" s="495" customFormat="1" spans="1:8">
      <c r="A122" s="510" t="s">
        <v>459</v>
      </c>
      <c r="B122" s="510" t="s">
        <v>460</v>
      </c>
      <c r="C122" s="510" t="s">
        <v>461</v>
      </c>
      <c r="D122" s="500" t="s">
        <v>211</v>
      </c>
      <c r="E122" s="22"/>
      <c r="F122" s="22"/>
      <c r="G122" s="22"/>
      <c r="H122" s="22"/>
    </row>
    <row r="123" s="495" customFormat="1" spans="1:8">
      <c r="A123" s="505" t="s">
        <v>462</v>
      </c>
      <c r="B123" s="505" t="s">
        <v>463</v>
      </c>
      <c r="C123" s="505" t="s">
        <v>464</v>
      </c>
      <c r="D123" s="503"/>
      <c r="E123" s="22"/>
      <c r="F123" s="22"/>
      <c r="G123" s="22"/>
      <c r="H123" s="22"/>
    </row>
    <row r="124" spans="1:4">
      <c r="A124" s="505" t="s">
        <v>465</v>
      </c>
      <c r="B124" s="505" t="s">
        <v>466</v>
      </c>
      <c r="C124" s="505" t="s">
        <v>467</v>
      </c>
      <c r="D124" s="503"/>
    </row>
    <row r="125" spans="1:4">
      <c r="A125" s="502" t="s">
        <v>468</v>
      </c>
      <c r="B125" s="502"/>
      <c r="C125" s="502"/>
      <c r="D125" s="503"/>
    </row>
    <row r="126" spans="1:4">
      <c r="A126" s="505" t="s">
        <v>469</v>
      </c>
      <c r="B126" s="505" t="s">
        <v>470</v>
      </c>
      <c r="C126" s="505" t="s">
        <v>471</v>
      </c>
      <c r="D126" s="503"/>
    </row>
    <row r="127" spans="1:4">
      <c r="A127" s="502" t="s">
        <v>472</v>
      </c>
      <c r="B127" s="502"/>
      <c r="C127" s="502"/>
      <c r="D127" s="503"/>
    </row>
    <row r="128" spans="1:4">
      <c r="A128" s="505" t="s">
        <v>473</v>
      </c>
      <c r="B128" s="505" t="s">
        <v>474</v>
      </c>
      <c r="C128" s="505" t="s">
        <v>475</v>
      </c>
      <c r="D128" s="503"/>
    </row>
    <row r="129" spans="1:4">
      <c r="A129" s="505" t="s">
        <v>476</v>
      </c>
      <c r="B129" s="505" t="s">
        <v>477</v>
      </c>
      <c r="C129" s="505" t="s">
        <v>478</v>
      </c>
      <c r="D129" s="503"/>
    </row>
    <row r="130" spans="1:4">
      <c r="A130" s="510" t="s">
        <v>479</v>
      </c>
      <c r="B130" s="510" t="s">
        <v>480</v>
      </c>
      <c r="C130" s="510" t="s">
        <v>481</v>
      </c>
      <c r="D130" s="500" t="s">
        <v>211</v>
      </c>
    </row>
    <row r="131" spans="1:4">
      <c r="A131" s="505" t="s">
        <v>482</v>
      </c>
      <c r="B131" s="505" t="s">
        <v>483</v>
      </c>
      <c r="C131" s="505" t="s">
        <v>484</v>
      </c>
      <c r="D131" s="503"/>
    </row>
    <row r="132" spans="1:4">
      <c r="A132" s="505" t="s">
        <v>485</v>
      </c>
      <c r="B132" s="505" t="s">
        <v>486</v>
      </c>
      <c r="C132" s="505" t="s">
        <v>487</v>
      </c>
      <c r="D132" s="503"/>
    </row>
    <row r="133" spans="1:4">
      <c r="A133" s="520" t="s">
        <v>488</v>
      </c>
      <c r="B133" s="520" t="s">
        <v>489</v>
      </c>
      <c r="C133" s="520" t="s">
        <v>490</v>
      </c>
      <c r="D133" s="503"/>
    </row>
    <row r="134" spans="1:4">
      <c r="A134" s="505" t="s">
        <v>491</v>
      </c>
      <c r="B134" s="505" t="s">
        <v>492</v>
      </c>
      <c r="C134" s="505" t="s">
        <v>493</v>
      </c>
      <c r="D134" s="503"/>
    </row>
    <row r="135" spans="1:4">
      <c r="A135" s="502" t="s">
        <v>494</v>
      </c>
      <c r="B135" s="502"/>
      <c r="C135" s="502"/>
      <c r="D135" s="503"/>
    </row>
    <row r="136" spans="1:4">
      <c r="A136" s="505" t="s">
        <v>495</v>
      </c>
      <c r="B136" s="505" t="s">
        <v>496</v>
      </c>
      <c r="C136" s="505" t="s">
        <v>497</v>
      </c>
      <c r="D136" s="503"/>
    </row>
    <row r="137" spans="1:4">
      <c r="A137" s="502" t="s">
        <v>498</v>
      </c>
      <c r="B137" s="502"/>
      <c r="C137" s="502"/>
      <c r="D137" s="503"/>
    </row>
    <row r="138" spans="1:4">
      <c r="A138" s="505" t="s">
        <v>499</v>
      </c>
      <c r="B138" s="505" t="s">
        <v>500</v>
      </c>
      <c r="C138" s="505" t="s">
        <v>501</v>
      </c>
      <c r="D138" s="503"/>
    </row>
    <row r="139" spans="1:4">
      <c r="A139" s="505" t="s">
        <v>502</v>
      </c>
      <c r="B139" s="505" t="s">
        <v>503</v>
      </c>
      <c r="C139" s="505" t="s">
        <v>504</v>
      </c>
      <c r="D139" s="503"/>
    </row>
    <row r="140" spans="1:4">
      <c r="A140" s="505" t="s">
        <v>505</v>
      </c>
      <c r="B140" s="505" t="s">
        <v>506</v>
      </c>
      <c r="C140" s="505" t="s">
        <v>507</v>
      </c>
      <c r="D140" s="503"/>
    </row>
    <row r="141" spans="1:4">
      <c r="A141" s="505" t="s">
        <v>508</v>
      </c>
      <c r="B141" s="505" t="s">
        <v>509</v>
      </c>
      <c r="C141" s="505" t="s">
        <v>510</v>
      </c>
      <c r="D141" s="503"/>
    </row>
    <row r="142" spans="1:4">
      <c r="A142" s="505" t="s">
        <v>511</v>
      </c>
      <c r="B142" s="505" t="s">
        <v>512</v>
      </c>
      <c r="C142" s="505" t="s">
        <v>513</v>
      </c>
      <c r="D142" s="503"/>
    </row>
    <row r="143" spans="1:4">
      <c r="A143" s="502" t="s">
        <v>514</v>
      </c>
      <c r="B143" s="502"/>
      <c r="C143" s="502"/>
      <c r="D143" s="503"/>
    </row>
    <row r="144" spans="1:4">
      <c r="A144" s="505" t="s">
        <v>515</v>
      </c>
      <c r="B144" s="505" t="s">
        <v>516</v>
      </c>
      <c r="C144" s="505" t="s">
        <v>517</v>
      </c>
      <c r="D144" s="503"/>
    </row>
    <row r="145" spans="1:4">
      <c r="A145" s="505" t="s">
        <v>518</v>
      </c>
      <c r="B145" s="505" t="s">
        <v>519</v>
      </c>
      <c r="C145" s="505" t="s">
        <v>520</v>
      </c>
      <c r="D145" s="503"/>
    </row>
    <row r="146" spans="1:4">
      <c r="A146" s="505" t="s">
        <v>521</v>
      </c>
      <c r="B146" s="505" t="s">
        <v>522</v>
      </c>
      <c r="C146" s="505" t="s">
        <v>523</v>
      </c>
      <c r="D146" s="503"/>
    </row>
    <row r="147" spans="1:4">
      <c r="A147" s="505" t="s">
        <v>524</v>
      </c>
      <c r="B147" s="505" t="s">
        <v>525</v>
      </c>
      <c r="C147" s="505" t="s">
        <v>526</v>
      </c>
      <c r="D147" s="503"/>
    </row>
    <row r="148" spans="1:4">
      <c r="A148" s="505" t="s">
        <v>527</v>
      </c>
      <c r="B148" s="505" t="s">
        <v>528</v>
      </c>
      <c r="C148" s="505" t="s">
        <v>529</v>
      </c>
      <c r="D148" s="503"/>
    </row>
    <row r="149" spans="1:4">
      <c r="A149" s="505" t="s">
        <v>530</v>
      </c>
      <c r="B149" s="505" t="s">
        <v>531</v>
      </c>
      <c r="C149" s="505" t="s">
        <v>532</v>
      </c>
      <c r="D149" s="503"/>
    </row>
    <row r="150" spans="1:4">
      <c r="A150" s="505" t="s">
        <v>533</v>
      </c>
      <c r="B150" s="505" t="s">
        <v>534</v>
      </c>
      <c r="C150" s="505" t="s">
        <v>535</v>
      </c>
      <c r="D150" s="503"/>
    </row>
    <row r="151" spans="1:4">
      <c r="A151" s="505" t="s">
        <v>536</v>
      </c>
      <c r="B151" s="505" t="s">
        <v>537</v>
      </c>
      <c r="C151" s="505" t="s">
        <v>538</v>
      </c>
      <c r="D151" s="503"/>
    </row>
    <row r="152" spans="1:4">
      <c r="A152" s="505" t="s">
        <v>539</v>
      </c>
      <c r="B152" s="505" t="s">
        <v>540</v>
      </c>
      <c r="C152" s="505" t="s">
        <v>541</v>
      </c>
      <c r="D152" s="503"/>
    </row>
    <row r="153" spans="1:4">
      <c r="A153" s="505" t="s">
        <v>542</v>
      </c>
      <c r="B153" s="505" t="s">
        <v>543</v>
      </c>
      <c r="C153" s="505" t="s">
        <v>544</v>
      </c>
      <c r="D153" s="503"/>
    </row>
    <row r="154" spans="1:4">
      <c r="A154" s="505" t="s">
        <v>545</v>
      </c>
      <c r="B154" s="505" t="s">
        <v>546</v>
      </c>
      <c r="C154" s="505" t="s">
        <v>547</v>
      </c>
      <c r="D154" s="503"/>
    </row>
    <row r="155" spans="1:4">
      <c r="A155" s="505" t="s">
        <v>548</v>
      </c>
      <c r="B155" s="505" t="s">
        <v>549</v>
      </c>
      <c r="C155" s="505" t="s">
        <v>550</v>
      </c>
      <c r="D155" s="503"/>
    </row>
    <row r="156" spans="1:4">
      <c r="A156" s="505" t="s">
        <v>551</v>
      </c>
      <c r="B156" s="505" t="s">
        <v>552</v>
      </c>
      <c r="C156" s="505" t="s">
        <v>553</v>
      </c>
      <c r="D156" s="503"/>
    </row>
    <row r="157" spans="1:4">
      <c r="A157" s="505" t="s">
        <v>554</v>
      </c>
      <c r="B157" s="505" t="s">
        <v>555</v>
      </c>
      <c r="C157" s="505" t="s">
        <v>556</v>
      </c>
      <c r="D157" s="503"/>
    </row>
    <row r="158" spans="1:4">
      <c r="A158" s="505" t="s">
        <v>557</v>
      </c>
      <c r="B158" s="505" t="s">
        <v>558</v>
      </c>
      <c r="C158" s="505" t="s">
        <v>559</v>
      </c>
      <c r="D158" s="503"/>
    </row>
    <row r="159" spans="1:4">
      <c r="A159" s="505" t="s">
        <v>560</v>
      </c>
      <c r="B159" s="505" t="s">
        <v>561</v>
      </c>
      <c r="C159" s="505" t="s">
        <v>562</v>
      </c>
      <c r="D159" s="503"/>
    </row>
    <row r="160" spans="1:4">
      <c r="A160" s="505" t="s">
        <v>563</v>
      </c>
      <c r="B160" s="505" t="s">
        <v>564</v>
      </c>
      <c r="C160" s="505" t="s">
        <v>565</v>
      </c>
      <c r="D160" s="503"/>
    </row>
    <row r="161" spans="1:4">
      <c r="A161" s="505" t="s">
        <v>566</v>
      </c>
      <c r="B161" s="505" t="s">
        <v>567</v>
      </c>
      <c r="C161" s="505" t="s">
        <v>568</v>
      </c>
      <c r="D161" s="503"/>
    </row>
    <row r="162" spans="1:4">
      <c r="A162" s="505" t="s">
        <v>569</v>
      </c>
      <c r="B162" s="505" t="s">
        <v>570</v>
      </c>
      <c r="C162" s="505" t="s">
        <v>571</v>
      </c>
      <c r="D162" s="503"/>
    </row>
    <row r="163" spans="1:4">
      <c r="A163" s="505" t="s">
        <v>572</v>
      </c>
      <c r="B163" s="505" t="s">
        <v>573</v>
      </c>
      <c r="C163" s="505" t="s">
        <v>574</v>
      </c>
      <c r="D163" s="503"/>
    </row>
    <row r="164" spans="1:4">
      <c r="A164" s="505" t="s">
        <v>575</v>
      </c>
      <c r="B164" s="505" t="s">
        <v>576</v>
      </c>
      <c r="C164" s="505" t="s">
        <v>577</v>
      </c>
      <c r="D164" s="503"/>
    </row>
    <row r="165" spans="1:4">
      <c r="A165" s="505" t="s">
        <v>578</v>
      </c>
      <c r="B165" s="505" t="s">
        <v>579</v>
      </c>
      <c r="C165" s="505" t="s">
        <v>580</v>
      </c>
      <c r="D165" s="503"/>
    </row>
    <row r="166" spans="1:4">
      <c r="A166" s="520" t="s">
        <v>581</v>
      </c>
      <c r="B166" s="520" t="s">
        <v>582</v>
      </c>
      <c r="C166" s="520" t="s">
        <v>583</v>
      </c>
      <c r="D166" s="503"/>
    </row>
    <row r="167" spans="1:4">
      <c r="A167" s="505" t="s">
        <v>584</v>
      </c>
      <c r="B167" s="505" t="s">
        <v>585</v>
      </c>
      <c r="C167" s="505" t="s">
        <v>586</v>
      </c>
      <c r="D167" s="503"/>
    </row>
    <row r="168" spans="1:4">
      <c r="A168" s="505" t="s">
        <v>587</v>
      </c>
      <c r="B168" s="505" t="s">
        <v>588</v>
      </c>
      <c r="C168" s="505" t="s">
        <v>589</v>
      </c>
      <c r="D168" s="503"/>
    </row>
    <row r="169" spans="1:4">
      <c r="A169" s="505" t="s">
        <v>590</v>
      </c>
      <c r="B169" s="505" t="s">
        <v>591</v>
      </c>
      <c r="C169" s="505" t="s">
        <v>592</v>
      </c>
      <c r="D169" s="503"/>
    </row>
    <row r="170" spans="1:4">
      <c r="A170" s="505" t="s">
        <v>593</v>
      </c>
      <c r="B170" s="505" t="s">
        <v>594</v>
      </c>
      <c r="C170" s="505" t="s">
        <v>595</v>
      </c>
      <c r="D170" s="503"/>
    </row>
    <row r="171" spans="1:4">
      <c r="A171" s="520" t="s">
        <v>596</v>
      </c>
      <c r="B171" s="520" t="s">
        <v>597</v>
      </c>
      <c r="C171" s="520" t="s">
        <v>598</v>
      </c>
      <c r="D171" s="503"/>
    </row>
    <row r="172" spans="1:4">
      <c r="A172" s="505" t="s">
        <v>599</v>
      </c>
      <c r="B172" s="505" t="s">
        <v>600</v>
      </c>
      <c r="C172" s="505" t="s">
        <v>601</v>
      </c>
      <c r="D172" s="503"/>
    </row>
    <row r="173" spans="1:4">
      <c r="A173" s="505" t="s">
        <v>602</v>
      </c>
      <c r="B173" s="505" t="s">
        <v>603</v>
      </c>
      <c r="C173" s="505" t="s">
        <v>604</v>
      </c>
      <c r="D173" s="503"/>
    </row>
    <row r="174" spans="1:4">
      <c r="A174" s="505" t="s">
        <v>605</v>
      </c>
      <c r="B174" s="505" t="s">
        <v>606</v>
      </c>
      <c r="C174" s="505" t="s">
        <v>607</v>
      </c>
      <c r="D174" s="503"/>
    </row>
    <row r="175" spans="1:4">
      <c r="A175" s="505" t="s">
        <v>608</v>
      </c>
      <c r="B175" s="505" t="s">
        <v>609</v>
      </c>
      <c r="C175" s="505" t="s">
        <v>610</v>
      </c>
      <c r="D175" s="503"/>
    </row>
    <row r="176" spans="1:4">
      <c r="A176" s="505" t="s">
        <v>611</v>
      </c>
      <c r="B176" s="505" t="s">
        <v>612</v>
      </c>
      <c r="C176" s="505" t="s">
        <v>613</v>
      </c>
      <c r="D176" s="503"/>
    </row>
    <row r="177" spans="1:4">
      <c r="A177" s="505" t="s">
        <v>614</v>
      </c>
      <c r="B177" s="505" t="s">
        <v>615</v>
      </c>
      <c r="C177" s="505" t="s">
        <v>616</v>
      </c>
      <c r="D177" s="503"/>
    </row>
    <row r="178" spans="1:4">
      <c r="A178" s="505" t="s">
        <v>617</v>
      </c>
      <c r="B178" s="505" t="s">
        <v>618</v>
      </c>
      <c r="C178" s="505" t="s">
        <v>619</v>
      </c>
      <c r="D178" s="503"/>
    </row>
    <row r="179" spans="1:4">
      <c r="A179" s="505" t="s">
        <v>620</v>
      </c>
      <c r="B179" s="505" t="s">
        <v>621</v>
      </c>
      <c r="C179" s="505" t="s">
        <v>622</v>
      </c>
      <c r="D179" s="503"/>
    </row>
    <row r="180" spans="1:4">
      <c r="A180" s="505" t="s">
        <v>623</v>
      </c>
      <c r="B180" s="505" t="s">
        <v>624</v>
      </c>
      <c r="C180" s="505" t="s">
        <v>625</v>
      </c>
      <c r="D180" s="503"/>
    </row>
    <row r="181" spans="1:4">
      <c r="A181" s="502" t="s">
        <v>626</v>
      </c>
      <c r="B181" s="502"/>
      <c r="C181" s="502"/>
      <c r="D181" s="503"/>
    </row>
    <row r="182" spans="1:4">
      <c r="A182" s="505" t="s">
        <v>627</v>
      </c>
      <c r="B182" s="505" t="s">
        <v>628</v>
      </c>
      <c r="C182" s="505" t="s">
        <v>629</v>
      </c>
      <c r="D182" s="503"/>
    </row>
    <row r="183" spans="1:4">
      <c r="A183" s="505" t="s">
        <v>630</v>
      </c>
      <c r="B183" s="505" t="s">
        <v>631</v>
      </c>
      <c r="C183" s="505" t="s">
        <v>632</v>
      </c>
      <c r="D183" s="503"/>
    </row>
    <row r="184" spans="1:4">
      <c r="A184" s="505" t="s">
        <v>633</v>
      </c>
      <c r="B184" s="505" t="s">
        <v>634</v>
      </c>
      <c r="C184" s="505" t="s">
        <v>635</v>
      </c>
      <c r="D184" s="503"/>
    </row>
    <row r="185" spans="1:4">
      <c r="A185" s="505" t="s">
        <v>636</v>
      </c>
      <c r="B185" s="505" t="s">
        <v>637</v>
      </c>
      <c r="C185" s="505" t="s">
        <v>638</v>
      </c>
      <c r="D185" s="503"/>
    </row>
    <row r="186" spans="1:4">
      <c r="A186" s="502" t="s">
        <v>639</v>
      </c>
      <c r="B186" s="502"/>
      <c r="C186" s="502"/>
      <c r="D186" s="503"/>
    </row>
    <row r="187" spans="1:4">
      <c r="A187" s="505" t="s">
        <v>640</v>
      </c>
      <c r="B187" s="505" t="s">
        <v>641</v>
      </c>
      <c r="C187" s="505" t="s">
        <v>642</v>
      </c>
      <c r="D187" s="503"/>
    </row>
    <row r="188" spans="1:4">
      <c r="A188" s="505" t="s">
        <v>643</v>
      </c>
      <c r="B188" s="505" t="s">
        <v>644</v>
      </c>
      <c r="C188" s="505" t="s">
        <v>645</v>
      </c>
      <c r="D188" s="503"/>
    </row>
    <row r="189" spans="1:4">
      <c r="A189" s="505" t="s">
        <v>646</v>
      </c>
      <c r="B189" s="505" t="s">
        <v>647</v>
      </c>
      <c r="C189" s="505" t="s">
        <v>648</v>
      </c>
      <c r="D189" s="503"/>
    </row>
    <row r="190" spans="1:4">
      <c r="A190" s="505" t="s">
        <v>649</v>
      </c>
      <c r="B190" s="505" t="s">
        <v>650</v>
      </c>
      <c r="C190" s="505" t="s">
        <v>651</v>
      </c>
      <c r="D190" s="503"/>
    </row>
    <row r="191" spans="1:4">
      <c r="A191" s="505" t="s">
        <v>652</v>
      </c>
      <c r="B191" s="505" t="s">
        <v>653</v>
      </c>
      <c r="C191" s="505" t="s">
        <v>654</v>
      </c>
      <c r="D191" s="503"/>
    </row>
    <row r="192" spans="1:4">
      <c r="A192" s="505" t="s">
        <v>655</v>
      </c>
      <c r="B192" s="505" t="s">
        <v>656</v>
      </c>
      <c r="C192" s="505" t="s">
        <v>657</v>
      </c>
      <c r="D192" s="503"/>
    </row>
    <row r="193" spans="1:4">
      <c r="A193" s="505" t="s">
        <v>658</v>
      </c>
      <c r="B193" s="505" t="s">
        <v>659</v>
      </c>
      <c r="C193" s="505" t="s">
        <v>660</v>
      </c>
      <c r="D193" s="503"/>
    </row>
    <row r="194" spans="1:4">
      <c r="A194" s="502" t="s">
        <v>661</v>
      </c>
      <c r="B194" s="502"/>
      <c r="C194" s="502"/>
      <c r="D194" s="503"/>
    </row>
    <row r="195" spans="1:4">
      <c r="A195" s="505" t="s">
        <v>662</v>
      </c>
      <c r="B195" s="505" t="s">
        <v>663</v>
      </c>
      <c r="C195" s="505" t="s">
        <v>664</v>
      </c>
      <c r="D195" s="503"/>
    </row>
    <row r="196" spans="1:4">
      <c r="A196" s="505" t="s">
        <v>665</v>
      </c>
      <c r="B196" s="505" t="s">
        <v>666</v>
      </c>
      <c r="C196" s="505" t="s">
        <v>667</v>
      </c>
      <c r="D196" s="503"/>
    </row>
    <row r="197" spans="1:4">
      <c r="A197" s="505" t="s">
        <v>668</v>
      </c>
      <c r="B197" s="505" t="s">
        <v>669</v>
      </c>
      <c r="C197" s="505" t="s">
        <v>670</v>
      </c>
      <c r="D197" s="503"/>
    </row>
    <row r="198" spans="1:4">
      <c r="A198" s="510" t="s">
        <v>671</v>
      </c>
      <c r="B198" s="510" t="s">
        <v>672</v>
      </c>
      <c r="C198" s="510" t="s">
        <v>673</v>
      </c>
      <c r="D198" s="500" t="s">
        <v>211</v>
      </c>
    </row>
    <row r="199" spans="1:4">
      <c r="A199" s="502" t="s">
        <v>674</v>
      </c>
      <c r="B199" s="502"/>
      <c r="C199" s="502"/>
      <c r="D199" s="503"/>
    </row>
    <row r="200" spans="1:4">
      <c r="A200" s="505" t="s">
        <v>675</v>
      </c>
      <c r="B200" s="505" t="s">
        <v>676</v>
      </c>
      <c r="C200" s="505" t="s">
        <v>677</v>
      </c>
      <c r="D200" s="503"/>
    </row>
    <row r="201" spans="1:4">
      <c r="A201" s="505" t="s">
        <v>678</v>
      </c>
      <c r="B201" s="505" t="s">
        <v>679</v>
      </c>
      <c r="C201" s="505" t="s">
        <v>680</v>
      </c>
      <c r="D201" s="503"/>
    </row>
    <row r="202" spans="1:4">
      <c r="A202" s="510" t="s">
        <v>681</v>
      </c>
      <c r="B202" s="510" t="s">
        <v>682</v>
      </c>
      <c r="C202" s="510" t="s">
        <v>683</v>
      </c>
      <c r="D202" s="500" t="s">
        <v>211</v>
      </c>
    </row>
    <row r="203" spans="1:4">
      <c r="A203" s="505" t="s">
        <v>684</v>
      </c>
      <c r="B203" s="505" t="s">
        <v>685</v>
      </c>
      <c r="C203" s="505" t="s">
        <v>686</v>
      </c>
      <c r="D203" s="503"/>
    </row>
    <row r="204" spans="1:4">
      <c r="A204" s="505" t="s">
        <v>687</v>
      </c>
      <c r="B204" s="505" t="s">
        <v>688</v>
      </c>
      <c r="C204" s="505" t="s">
        <v>689</v>
      </c>
      <c r="D204" s="503"/>
    </row>
    <row r="205" spans="1:4">
      <c r="A205" s="502" t="s">
        <v>690</v>
      </c>
      <c r="B205" s="502"/>
      <c r="C205" s="502"/>
      <c r="D205" s="503"/>
    </row>
    <row r="206" spans="1:4">
      <c r="A206" s="505" t="s">
        <v>691</v>
      </c>
      <c r="B206" s="505" t="s">
        <v>692</v>
      </c>
      <c r="C206" s="505" t="s">
        <v>693</v>
      </c>
      <c r="D206" s="503"/>
    </row>
    <row r="207" spans="1:4">
      <c r="A207" s="505" t="s">
        <v>694</v>
      </c>
      <c r="B207" s="505" t="s">
        <v>695</v>
      </c>
      <c r="C207" s="505" t="s">
        <v>696</v>
      </c>
      <c r="D207" s="503"/>
    </row>
    <row r="208" spans="1:4">
      <c r="A208" s="505" t="s">
        <v>697</v>
      </c>
      <c r="B208" s="505" t="s">
        <v>698</v>
      </c>
      <c r="C208" s="505" t="s">
        <v>699</v>
      </c>
      <c r="D208" s="503"/>
    </row>
    <row r="209" spans="1:4">
      <c r="A209" s="505" t="s">
        <v>700</v>
      </c>
      <c r="B209" s="505" t="s">
        <v>701</v>
      </c>
      <c r="C209" s="505" t="s">
        <v>702</v>
      </c>
      <c r="D209" s="503"/>
    </row>
    <row r="210" spans="1:4">
      <c r="A210" s="502" t="s">
        <v>703</v>
      </c>
      <c r="B210" s="502"/>
      <c r="C210" s="502"/>
      <c r="D210" s="503"/>
    </row>
    <row r="211" spans="1:4">
      <c r="A211" s="505" t="s">
        <v>704</v>
      </c>
      <c r="B211" s="505" t="s">
        <v>705</v>
      </c>
      <c r="C211" s="505" t="s">
        <v>706</v>
      </c>
      <c r="D211" s="503"/>
    </row>
    <row r="212" spans="1:4">
      <c r="A212" s="505" t="s">
        <v>707</v>
      </c>
      <c r="B212" s="505" t="s">
        <v>708</v>
      </c>
      <c r="C212" s="505" t="s">
        <v>709</v>
      </c>
      <c r="D212" s="503"/>
    </row>
    <row r="213" spans="1:4">
      <c r="A213" s="505" t="s">
        <v>710</v>
      </c>
      <c r="B213" s="505" t="s">
        <v>711</v>
      </c>
      <c r="C213" s="505" t="s">
        <v>712</v>
      </c>
      <c r="D213" s="503"/>
    </row>
    <row r="214" spans="1:4">
      <c r="A214" s="505" t="s">
        <v>713</v>
      </c>
      <c r="B214" s="505" t="s">
        <v>714</v>
      </c>
      <c r="C214" s="505" t="s">
        <v>715</v>
      </c>
      <c r="D214" s="503"/>
    </row>
    <row r="215" spans="1:4">
      <c r="A215" s="505" t="s">
        <v>716</v>
      </c>
      <c r="B215" s="505" t="s">
        <v>717</v>
      </c>
      <c r="C215" s="505" t="s">
        <v>718</v>
      </c>
      <c r="D215" s="503"/>
    </row>
    <row r="216" spans="1:4">
      <c r="A216" s="505" t="s">
        <v>719</v>
      </c>
      <c r="B216" s="505" t="s">
        <v>720</v>
      </c>
      <c r="C216" s="505" t="s">
        <v>721</v>
      </c>
      <c r="D216" s="503"/>
    </row>
    <row r="217" spans="1:4">
      <c r="A217" s="505" t="s">
        <v>722</v>
      </c>
      <c r="B217" s="505" t="s">
        <v>723</v>
      </c>
      <c r="C217" s="505" t="s">
        <v>724</v>
      </c>
      <c r="D217" s="503"/>
    </row>
    <row r="218" spans="1:4">
      <c r="A218" s="505" t="s">
        <v>725</v>
      </c>
      <c r="B218" s="505" t="s">
        <v>726</v>
      </c>
      <c r="C218" s="505" t="s">
        <v>727</v>
      </c>
      <c r="D218" s="503"/>
    </row>
    <row r="219" spans="1:4">
      <c r="A219" s="505" t="s">
        <v>728</v>
      </c>
      <c r="B219" s="505" t="s">
        <v>729</v>
      </c>
      <c r="C219" s="505" t="s">
        <v>730</v>
      </c>
      <c r="D219" s="503"/>
    </row>
    <row r="220" spans="1:4">
      <c r="A220" s="505" t="s">
        <v>731</v>
      </c>
      <c r="B220" s="505" t="s">
        <v>732</v>
      </c>
      <c r="C220" s="505" t="s">
        <v>733</v>
      </c>
      <c r="D220" s="503"/>
    </row>
    <row r="221" spans="1:4">
      <c r="A221" s="505" t="s">
        <v>734</v>
      </c>
      <c r="B221" s="505" t="s">
        <v>735</v>
      </c>
      <c r="C221" s="505" t="s">
        <v>736</v>
      </c>
      <c r="D221" s="503"/>
    </row>
    <row r="222" spans="1:4">
      <c r="A222" s="505" t="s">
        <v>737</v>
      </c>
      <c r="B222" s="505" t="s">
        <v>738</v>
      </c>
      <c r="C222" s="505" t="s">
        <v>739</v>
      </c>
      <c r="D222" s="503"/>
    </row>
    <row r="223" spans="1:4">
      <c r="A223" s="505" t="s">
        <v>740</v>
      </c>
      <c r="B223" s="505" t="s">
        <v>741</v>
      </c>
      <c r="C223" s="505" t="s">
        <v>742</v>
      </c>
      <c r="D223" s="503"/>
    </row>
    <row r="224" spans="1:4">
      <c r="A224" s="505" t="s">
        <v>743</v>
      </c>
      <c r="B224" s="505" t="s">
        <v>744</v>
      </c>
      <c r="C224" s="505" t="s">
        <v>745</v>
      </c>
      <c r="D224" s="503"/>
    </row>
    <row r="225" spans="1:4">
      <c r="A225" s="505" t="s">
        <v>746</v>
      </c>
      <c r="B225" s="505" t="s">
        <v>747</v>
      </c>
      <c r="C225" s="505" t="s">
        <v>748</v>
      </c>
      <c r="D225" s="503"/>
    </row>
    <row r="226" spans="1:4">
      <c r="A226" s="505" t="s">
        <v>749</v>
      </c>
      <c r="B226" s="505" t="s">
        <v>750</v>
      </c>
      <c r="C226" s="505" t="s">
        <v>751</v>
      </c>
      <c r="D226" s="503"/>
    </row>
    <row r="227" spans="1:4">
      <c r="A227" s="505" t="s">
        <v>752</v>
      </c>
      <c r="B227" s="505" t="s">
        <v>753</v>
      </c>
      <c r="C227" s="505" t="s">
        <v>754</v>
      </c>
      <c r="D227" s="503"/>
    </row>
    <row r="228" spans="1:4">
      <c r="A228" s="505" t="s">
        <v>755</v>
      </c>
      <c r="B228" s="505" t="s">
        <v>756</v>
      </c>
      <c r="C228" s="505" t="s">
        <v>757</v>
      </c>
      <c r="D228" s="503"/>
    </row>
    <row r="229" spans="1:4">
      <c r="A229" s="505" t="s">
        <v>758</v>
      </c>
      <c r="B229" s="505" t="s">
        <v>759</v>
      </c>
      <c r="C229" s="505" t="s">
        <v>760</v>
      </c>
      <c r="D229" s="503"/>
    </row>
    <row r="230" spans="1:4">
      <c r="A230" s="505" t="s">
        <v>761</v>
      </c>
      <c r="B230" s="505" t="s">
        <v>762</v>
      </c>
      <c r="C230" s="505" t="s">
        <v>763</v>
      </c>
      <c r="D230" s="503"/>
    </row>
    <row r="231" spans="1:4">
      <c r="A231" s="505" t="s">
        <v>764</v>
      </c>
      <c r="B231" s="505" t="s">
        <v>765</v>
      </c>
      <c r="C231" s="505" t="s">
        <v>766</v>
      </c>
      <c r="D231" s="503"/>
    </row>
    <row r="232" spans="1:4">
      <c r="A232" s="505" t="s">
        <v>767</v>
      </c>
      <c r="B232" s="505" t="s">
        <v>768</v>
      </c>
      <c r="C232" s="505" t="s">
        <v>769</v>
      </c>
      <c r="D232" s="503"/>
    </row>
    <row r="233" spans="1:4">
      <c r="A233" s="505" t="s">
        <v>770</v>
      </c>
      <c r="B233" s="505" t="s">
        <v>771</v>
      </c>
      <c r="C233" s="505" t="s">
        <v>772</v>
      </c>
      <c r="D233" s="503"/>
    </row>
    <row r="234" spans="1:4">
      <c r="A234" s="505" t="s">
        <v>773</v>
      </c>
      <c r="B234" s="505" t="s">
        <v>774</v>
      </c>
      <c r="C234" s="505" t="s">
        <v>775</v>
      </c>
      <c r="D234" s="503"/>
    </row>
    <row r="235" spans="1:4">
      <c r="A235" s="505" t="s">
        <v>776</v>
      </c>
      <c r="B235" s="505" t="s">
        <v>777</v>
      </c>
      <c r="C235" s="505" t="s">
        <v>778</v>
      </c>
      <c r="D235" s="503"/>
    </row>
    <row r="236" spans="1:4">
      <c r="A236" s="505" t="s">
        <v>779</v>
      </c>
      <c r="B236" s="505" t="s">
        <v>780</v>
      </c>
      <c r="C236" s="505" t="s">
        <v>781</v>
      </c>
      <c r="D236" s="503"/>
    </row>
    <row r="237" spans="1:4">
      <c r="A237" s="505" t="s">
        <v>782</v>
      </c>
      <c r="B237" s="505" t="s">
        <v>783</v>
      </c>
      <c r="C237" s="505" t="s">
        <v>784</v>
      </c>
      <c r="D237" s="503"/>
    </row>
    <row r="238" spans="1:4">
      <c r="A238" s="505" t="s">
        <v>785</v>
      </c>
      <c r="B238" s="505" t="s">
        <v>786</v>
      </c>
      <c r="C238" s="505" t="s">
        <v>787</v>
      </c>
      <c r="D238" s="503"/>
    </row>
    <row r="239" spans="1:4">
      <c r="A239" s="505" t="s">
        <v>788</v>
      </c>
      <c r="B239" s="505" t="s">
        <v>789</v>
      </c>
      <c r="C239" s="505" t="s">
        <v>790</v>
      </c>
      <c r="D239" s="503"/>
    </row>
    <row r="240" spans="1:4">
      <c r="A240" s="505" t="s">
        <v>791</v>
      </c>
      <c r="B240" s="505" t="s">
        <v>792</v>
      </c>
      <c r="C240" s="505" t="s">
        <v>793</v>
      </c>
      <c r="D240" s="503"/>
    </row>
    <row r="241" spans="1:4">
      <c r="A241" s="505" t="s">
        <v>794</v>
      </c>
      <c r="B241" s="505" t="s">
        <v>795</v>
      </c>
      <c r="C241" s="505" t="s">
        <v>796</v>
      </c>
      <c r="D241" s="503"/>
    </row>
    <row r="242" spans="1:4">
      <c r="A242" s="505" t="s">
        <v>797</v>
      </c>
      <c r="B242" s="505" t="s">
        <v>798</v>
      </c>
      <c r="C242" s="505" t="s">
        <v>799</v>
      </c>
      <c r="D242" s="503"/>
    </row>
    <row r="243" spans="1:4">
      <c r="A243" s="505" t="s">
        <v>800</v>
      </c>
      <c r="B243" s="505" t="s">
        <v>801</v>
      </c>
      <c r="C243" s="505" t="s">
        <v>802</v>
      </c>
      <c r="D243" s="503"/>
    </row>
    <row r="244" spans="1:4">
      <c r="A244" s="505" t="s">
        <v>803</v>
      </c>
      <c r="B244" s="505" t="s">
        <v>804</v>
      </c>
      <c r="C244" s="505" t="s">
        <v>805</v>
      </c>
      <c r="D244" s="503"/>
    </row>
    <row r="245" spans="1:4">
      <c r="A245" s="505" t="s">
        <v>806</v>
      </c>
      <c r="B245" s="505" t="s">
        <v>807</v>
      </c>
      <c r="C245" s="505" t="s">
        <v>808</v>
      </c>
      <c r="D245" s="503"/>
    </row>
    <row r="246" spans="1:4">
      <c r="A246" s="505" t="s">
        <v>809</v>
      </c>
      <c r="B246" s="505" t="s">
        <v>810</v>
      </c>
      <c r="C246" s="505" t="s">
        <v>811</v>
      </c>
      <c r="D246" s="503"/>
    </row>
    <row r="247" spans="1:4">
      <c r="A247" s="505" t="s">
        <v>812</v>
      </c>
      <c r="B247" s="505" t="s">
        <v>813</v>
      </c>
      <c r="C247" s="505" t="s">
        <v>814</v>
      </c>
      <c r="D247" s="503"/>
    </row>
    <row r="248" spans="1:4">
      <c r="A248" s="502" t="s">
        <v>815</v>
      </c>
      <c r="B248" s="502"/>
      <c r="C248" s="502"/>
      <c r="D248" s="503"/>
    </row>
    <row r="249" spans="1:4">
      <c r="A249" s="510" t="s">
        <v>98</v>
      </c>
      <c r="B249" s="510" t="s">
        <v>816</v>
      </c>
      <c r="C249" s="510" t="s">
        <v>817</v>
      </c>
      <c r="D249" s="503"/>
    </row>
    <row r="250" spans="1:4">
      <c r="A250" s="521" t="s">
        <v>818</v>
      </c>
      <c r="B250" s="521"/>
      <c r="C250" s="521"/>
      <c r="D250" s="503"/>
    </row>
    <row r="251" spans="1:4">
      <c r="A251" s="522" t="s">
        <v>819</v>
      </c>
      <c r="B251" s="522" t="s">
        <v>820</v>
      </c>
      <c r="C251" s="522" t="s">
        <v>821</v>
      </c>
      <c r="D251" s="503"/>
    </row>
    <row r="252" spans="1:4">
      <c r="A252" s="522" t="s">
        <v>822</v>
      </c>
      <c r="B252" s="522" t="s">
        <v>823</v>
      </c>
      <c r="C252" s="522" t="s">
        <v>824</v>
      </c>
      <c r="D252" s="503"/>
    </row>
    <row r="253" spans="1:4">
      <c r="A253" s="522" t="s">
        <v>825</v>
      </c>
      <c r="B253" s="522" t="s">
        <v>826</v>
      </c>
      <c r="C253" s="522" t="s">
        <v>827</v>
      </c>
      <c r="D253" s="503"/>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85" zoomScaleNormal="85" workbookViewId="0">
      <selection activeCell="G1" sqref="G1"/>
    </sheetView>
  </sheetViews>
  <sheetFormatPr defaultColWidth="9" defaultRowHeight="13.5"/>
  <cols>
    <col min="1" max="1" width="18.625" customWidth="1"/>
    <col min="2" max="6" width="25.625" customWidth="1"/>
  </cols>
  <sheetData>
    <row r="1" ht="47" customHeight="1" spans="1:7">
      <c r="A1" s="378" t="s">
        <v>828</v>
      </c>
      <c r="B1" s="378"/>
      <c r="C1" s="378"/>
      <c r="D1" s="378"/>
      <c r="E1" s="378"/>
      <c r="F1" s="378"/>
      <c r="G1" s="29" t="s">
        <v>139</v>
      </c>
    </row>
    <row r="2" ht="37" customHeight="1" spans="1:7">
      <c r="A2" s="379" t="s">
        <v>829</v>
      </c>
      <c r="B2" s="379"/>
      <c r="C2" s="379"/>
      <c r="D2" s="379"/>
      <c r="E2" s="379"/>
      <c r="F2" s="379"/>
      <c r="G2" s="29"/>
    </row>
    <row r="3" ht="37" customHeight="1" spans="1:7">
      <c r="A3" s="379" t="s">
        <v>830</v>
      </c>
      <c r="B3" s="378"/>
      <c r="C3" s="378"/>
      <c r="D3" s="378"/>
      <c r="E3" s="378"/>
      <c r="F3" s="378"/>
      <c r="G3" s="29"/>
    </row>
    <row r="4" ht="68" customHeight="1" spans="1:9">
      <c r="A4" s="479" t="s">
        <v>831</v>
      </c>
      <c r="B4" s="480" t="s">
        <v>832</v>
      </c>
      <c r="C4" s="481" t="s">
        <v>833</v>
      </c>
      <c r="D4" s="481" t="s">
        <v>834</v>
      </c>
      <c r="E4" s="481" t="s">
        <v>835</v>
      </c>
      <c r="F4" s="482" t="s">
        <v>836</v>
      </c>
      <c r="G4" s="483" t="s">
        <v>837</v>
      </c>
      <c r="H4" s="483"/>
      <c r="I4" s="483"/>
    </row>
    <row r="5" ht="30" customHeight="1" spans="1:9">
      <c r="A5" s="484">
        <v>0.5</v>
      </c>
      <c r="B5" s="485">
        <v>132.628259648393</v>
      </c>
      <c r="C5" s="485">
        <v>197.8</v>
      </c>
      <c r="D5" s="485">
        <v>158.7</v>
      </c>
      <c r="E5" s="485">
        <v>197.8</v>
      </c>
      <c r="F5" s="486">
        <v>274.2</v>
      </c>
      <c r="G5" s="483"/>
      <c r="H5" s="483"/>
      <c r="I5" s="483"/>
    </row>
    <row r="6" ht="25" customHeight="1" spans="1:9">
      <c r="A6" s="484">
        <v>1</v>
      </c>
      <c r="B6" s="485">
        <v>144.909541302457</v>
      </c>
      <c r="C6" s="485">
        <v>205.6</v>
      </c>
      <c r="D6" s="485">
        <v>166.7</v>
      </c>
      <c r="E6" s="485">
        <v>205.6</v>
      </c>
      <c r="F6" s="486">
        <v>330.2</v>
      </c>
      <c r="G6" s="483"/>
      <c r="H6" s="483"/>
      <c r="I6" s="483"/>
    </row>
    <row r="7" ht="25" customHeight="1" spans="1:9">
      <c r="A7" s="484">
        <v>1.5</v>
      </c>
      <c r="B7" s="485">
        <v>162.018165206049</v>
      </c>
      <c r="C7" s="485">
        <v>312.1</v>
      </c>
      <c r="D7" s="485">
        <v>174.8</v>
      </c>
      <c r="E7" s="485">
        <v>312.1</v>
      </c>
      <c r="F7" s="486">
        <v>405.1</v>
      </c>
      <c r="G7" s="483"/>
      <c r="H7" s="483"/>
      <c r="I7" s="483"/>
    </row>
    <row r="8" ht="25" customHeight="1" spans="1:9">
      <c r="A8" s="484">
        <v>2</v>
      </c>
      <c r="B8" s="485">
        <v>177.935862833648</v>
      </c>
      <c r="C8" s="485">
        <v>426</v>
      </c>
      <c r="D8" s="485">
        <v>182.9</v>
      </c>
      <c r="E8" s="485">
        <v>426</v>
      </c>
      <c r="F8" s="486">
        <v>457.6</v>
      </c>
      <c r="G8" s="483"/>
      <c r="H8" s="483"/>
      <c r="I8" s="483"/>
    </row>
    <row r="9" ht="25" customHeight="1" spans="1:9">
      <c r="A9" s="484">
        <v>2.5</v>
      </c>
      <c r="B9" s="485">
        <v>196.862694724008</v>
      </c>
      <c r="C9" s="485">
        <v>532.5</v>
      </c>
      <c r="D9" s="485">
        <v>206</v>
      </c>
      <c r="E9" s="485">
        <v>532.5</v>
      </c>
      <c r="F9" s="486">
        <v>533</v>
      </c>
      <c r="G9" s="483"/>
      <c r="H9" s="483"/>
      <c r="I9" s="483"/>
    </row>
    <row r="10" ht="25" customHeight="1" spans="1:9">
      <c r="A10" s="484">
        <v>3</v>
      </c>
      <c r="B10" s="485">
        <v>233.726148359168</v>
      </c>
      <c r="C10" s="485">
        <v>642.7</v>
      </c>
      <c r="D10" s="485">
        <v>226.2</v>
      </c>
      <c r="E10" s="485">
        <v>642.7</v>
      </c>
      <c r="F10" s="485">
        <v>562</v>
      </c>
      <c r="G10" s="483" t="s">
        <v>838</v>
      </c>
      <c r="H10" s="483"/>
      <c r="I10" s="483"/>
    </row>
    <row r="11" ht="25" customHeight="1" spans="1:9">
      <c r="A11" s="484">
        <v>3.5</v>
      </c>
      <c r="B11" s="485">
        <v>271.780528270321</v>
      </c>
      <c r="C11" s="485">
        <v>750.6</v>
      </c>
      <c r="D11" s="485">
        <v>261.5</v>
      </c>
      <c r="E11" s="485">
        <v>750.6</v>
      </c>
      <c r="F11" s="485">
        <v>613.4</v>
      </c>
      <c r="G11" s="483"/>
      <c r="H11" s="483"/>
      <c r="I11" s="483"/>
    </row>
    <row r="12" ht="25" customHeight="1" spans="1:9">
      <c r="A12" s="484">
        <v>4</v>
      </c>
      <c r="B12" s="485">
        <v>308.643981905482</v>
      </c>
      <c r="C12" s="485">
        <f>((A12*88)/1.3225)+18.5</f>
        <v>284.662570888469</v>
      </c>
      <c r="D12" s="485">
        <v>296.8</v>
      </c>
      <c r="E12" s="485">
        <v>311</v>
      </c>
      <c r="F12" s="485">
        <f>((A12*98)/1.3225)+18.5</f>
        <v>314.90831758034</v>
      </c>
      <c r="G12" s="483"/>
      <c r="H12" s="483"/>
      <c r="I12" s="483"/>
    </row>
    <row r="13" ht="17.25" spans="1:9">
      <c r="A13" s="484">
        <v>4.5</v>
      </c>
      <c r="B13" s="485">
        <v>346.698361816635</v>
      </c>
      <c r="C13" s="485">
        <f>((A13*88)/1.3225)+19</f>
        <v>318.432892249527</v>
      </c>
      <c r="D13" s="485">
        <v>332</v>
      </c>
      <c r="E13" s="485">
        <v>348</v>
      </c>
      <c r="F13" s="485">
        <f>((A13*98)/1.3225)+19</f>
        <v>352.459357277883</v>
      </c>
      <c r="G13" s="483"/>
      <c r="H13" s="483"/>
      <c r="I13" s="483"/>
    </row>
    <row r="14" ht="23" customHeight="1" spans="1:9">
      <c r="A14" s="484">
        <v>5</v>
      </c>
      <c r="B14" s="485">
        <v>383.561815451796</v>
      </c>
      <c r="C14" s="485">
        <f>((A14*88)/1.3225)+19.5</f>
        <v>352.203213610586</v>
      </c>
      <c r="D14" s="485">
        <v>367.3</v>
      </c>
      <c r="E14" s="485">
        <v>385.1</v>
      </c>
      <c r="F14" s="485">
        <f>((A14*98)/1.3225)+19.5</f>
        <v>390.010396975425</v>
      </c>
      <c r="G14" s="483"/>
      <c r="H14" s="483"/>
      <c r="I14" s="483"/>
    </row>
    <row r="15" ht="17.25" spans="1:9">
      <c r="A15" s="484">
        <v>5.5</v>
      </c>
      <c r="B15" s="485">
        <v>418.125236028355</v>
      </c>
      <c r="C15" s="485">
        <f>((A15*88)/1.3225)+20</f>
        <v>385.973534971645</v>
      </c>
      <c r="D15" s="485">
        <v>402.6</v>
      </c>
      <c r="E15" s="485">
        <v>422.2</v>
      </c>
      <c r="F15" s="485">
        <f>((A15*98)/1.3225)+20</f>
        <v>427.561436672968</v>
      </c>
      <c r="G15" s="483"/>
      <c r="H15" s="483"/>
      <c r="I15" s="483"/>
    </row>
    <row r="16" ht="17.25" spans="1:9">
      <c r="A16" s="484">
        <v>6</v>
      </c>
      <c r="B16" s="485">
        <v>451.497730328922</v>
      </c>
      <c r="C16" s="485">
        <f>((A16*88)/1.3225)+20.5</f>
        <v>419.743856332703</v>
      </c>
      <c r="D16" s="485">
        <v>451.501890359168</v>
      </c>
      <c r="E16" s="485">
        <v>459.2</v>
      </c>
      <c r="F16" s="485">
        <f>((A16*98)/1.3225)+20.5</f>
        <v>465.11247637051</v>
      </c>
      <c r="G16" s="483"/>
      <c r="H16" s="483"/>
      <c r="I16" s="483"/>
    </row>
    <row r="17" ht="17.25" spans="1:9">
      <c r="A17" s="484">
        <v>6.5</v>
      </c>
      <c r="B17" s="485">
        <v>486.061150905482</v>
      </c>
      <c r="C17" s="485">
        <f>((A17*88)/1.3225)+21</f>
        <v>453.514177693762</v>
      </c>
      <c r="D17" s="485">
        <v>487.918714555766</v>
      </c>
      <c r="E17" s="485">
        <v>496.3</v>
      </c>
      <c r="F17" s="485">
        <f>((A17*98)/1.3225)+21</f>
        <v>502.663516068053</v>
      </c>
      <c r="G17" s="483"/>
      <c r="H17" s="483"/>
      <c r="I17" s="483"/>
    </row>
    <row r="18" ht="17.25" spans="1:9">
      <c r="A18" s="484">
        <v>7</v>
      </c>
      <c r="B18" s="485">
        <v>519.433645206049</v>
      </c>
      <c r="C18" s="485">
        <f>((A18*88)/1.3225)+21.5</f>
        <v>487.28449905482</v>
      </c>
      <c r="D18" s="485">
        <v>524.335538752363</v>
      </c>
      <c r="E18" s="485">
        <v>533.3</v>
      </c>
      <c r="F18" s="485">
        <f>((A18*98)/1.3225)+21.5</f>
        <v>540.214555765595</v>
      </c>
      <c r="G18" s="483"/>
      <c r="H18" s="483"/>
      <c r="I18" s="483"/>
    </row>
    <row r="19" ht="17.25" spans="1:6">
      <c r="A19" s="484">
        <v>7.5</v>
      </c>
      <c r="B19" s="485">
        <v>553.997065782609</v>
      </c>
      <c r="C19" s="485">
        <f>((A19*88)/1.3225)+22</f>
        <v>521.054820415879</v>
      </c>
      <c r="D19" s="485">
        <v>560.75236294896</v>
      </c>
      <c r="E19" s="485">
        <v>570.4</v>
      </c>
      <c r="F19" s="485">
        <f>((A19*98)/1.3225)+22</f>
        <v>577.765595463138</v>
      </c>
    </row>
    <row r="20" ht="17.25" spans="1:6">
      <c r="A20" s="484">
        <v>8</v>
      </c>
      <c r="B20" s="485">
        <v>587.369560083176</v>
      </c>
      <c r="C20" s="485">
        <f>((A20*88)/1.3225)+22.5</f>
        <v>554.825141776938</v>
      </c>
      <c r="D20" s="485">
        <v>597.169187145558</v>
      </c>
      <c r="E20" s="485">
        <v>607.4</v>
      </c>
      <c r="F20" s="485">
        <f>((A20*98)/1.3225)+22.5</f>
        <v>615.316635160681</v>
      </c>
    </row>
    <row r="21" ht="17.25" spans="1:6">
      <c r="A21" s="484">
        <v>8.5</v>
      </c>
      <c r="B21" s="485">
        <v>621.932980659735</v>
      </c>
      <c r="C21" s="485">
        <f>((A21*88)/1.3225)+23</f>
        <v>588.595463137996</v>
      </c>
      <c r="D21" s="485">
        <v>633.586011342155</v>
      </c>
      <c r="E21" s="485">
        <v>644.5</v>
      </c>
      <c r="F21" s="485">
        <f>((A21*98)/1.3225)+23</f>
        <v>652.867674858223</v>
      </c>
    </row>
    <row r="22" ht="17.25" spans="1:6">
      <c r="A22" s="484">
        <v>9</v>
      </c>
      <c r="B22" s="485">
        <v>655.305474960302</v>
      </c>
      <c r="C22" s="485">
        <f>((A22*88)/1.3225)+23.5</f>
        <v>622.365784499055</v>
      </c>
      <c r="D22" s="485">
        <v>670.002835538752</v>
      </c>
      <c r="E22" s="485">
        <v>681.6</v>
      </c>
      <c r="F22" s="485">
        <f>((A22*98)/1.3225)+23.5</f>
        <v>690.418714555766</v>
      </c>
    </row>
    <row r="23" ht="17.25" spans="1:6">
      <c r="A23" s="484">
        <v>9.5</v>
      </c>
      <c r="B23" s="485">
        <v>689.868895536862</v>
      </c>
      <c r="C23" s="485">
        <f>((A23*88)/1.3225)+24</f>
        <v>656.136105860113</v>
      </c>
      <c r="D23" s="485">
        <v>706.41965973535</v>
      </c>
      <c r="E23" s="485">
        <v>718.6</v>
      </c>
      <c r="F23" s="485">
        <f>((A23*98)/1.3225)+24</f>
        <v>727.969754253308</v>
      </c>
    </row>
    <row r="24" ht="17.25" spans="1:6">
      <c r="A24" s="484">
        <v>10</v>
      </c>
      <c r="B24" s="485">
        <v>723.241389837429</v>
      </c>
      <c r="C24" s="485">
        <f>((A24*88)/1.3225)+24.5</f>
        <v>689.906427221172</v>
      </c>
      <c r="D24" s="485">
        <v>742.836483931947</v>
      </c>
      <c r="E24" s="485">
        <v>755.7</v>
      </c>
      <c r="F24" s="485">
        <f>((A24*98)/1.3225)+24.5</f>
        <v>765.520793950851</v>
      </c>
    </row>
    <row r="25" ht="17.25" spans="1:6">
      <c r="A25" s="484">
        <v>11</v>
      </c>
      <c r="B25" s="485">
        <v>772.455683236295</v>
      </c>
      <c r="C25" s="485">
        <f>((A25*84)/1.3225)+25</f>
        <v>723.676748582231</v>
      </c>
      <c r="D25" s="485">
        <v>723.676748582231</v>
      </c>
      <c r="E25" s="485">
        <v>829.3</v>
      </c>
      <c r="F25" s="485">
        <f>((A25*94)/1.3225)+25</f>
        <v>806.852551984877</v>
      </c>
    </row>
    <row r="26" ht="17.25" spans="1:6">
      <c r="A26" s="484">
        <v>12</v>
      </c>
      <c r="B26" s="485">
        <v>834.526648877126</v>
      </c>
      <c r="C26" s="485">
        <f>((A26*84)/1.3225)+25.5</f>
        <v>787.692816635161</v>
      </c>
      <c r="D26" s="485">
        <v>787.692816635161</v>
      </c>
      <c r="E26" s="485">
        <v>902.9</v>
      </c>
      <c r="F26" s="485">
        <f>((A26*94)/1.3225)+25.5</f>
        <v>878.430056710775</v>
      </c>
    </row>
    <row r="27" ht="17.25" spans="1:6">
      <c r="A27" s="484">
        <v>13</v>
      </c>
      <c r="B27" s="485">
        <v>896.597614517958</v>
      </c>
      <c r="C27" s="485">
        <f>((A27*84)/1.3225)+26</f>
        <v>851.708884688091</v>
      </c>
      <c r="D27" s="485">
        <v>851.708884688091</v>
      </c>
      <c r="E27" s="485">
        <v>976.5</v>
      </c>
      <c r="F27" s="485">
        <f>((A27*94)/1.3225)+26</f>
        <v>950.007561436673</v>
      </c>
    </row>
    <row r="28" ht="17.25" spans="1:6">
      <c r="A28" s="484">
        <v>14</v>
      </c>
      <c r="B28" s="485">
        <v>958.66858015879</v>
      </c>
      <c r="C28" s="485">
        <f>((A28*84)/1.3225)+26.5</f>
        <v>915.724952741021</v>
      </c>
      <c r="D28" s="485">
        <v>915.724952741021</v>
      </c>
      <c r="E28" s="485">
        <v>1050.2</v>
      </c>
      <c r="F28" s="485">
        <f>((A28*94)/1.3225)+26.5</f>
        <v>1021.58506616257</v>
      </c>
    </row>
    <row r="29" ht="17.25" spans="1:6">
      <c r="A29" s="484">
        <v>15</v>
      </c>
      <c r="B29" s="485">
        <v>1020.73954579962</v>
      </c>
      <c r="C29" s="485">
        <f>((A29*84)/1.3225)+27</f>
        <v>979.741020793951</v>
      </c>
      <c r="D29" s="485">
        <v>979.741020793951</v>
      </c>
      <c r="E29" s="485">
        <v>1123.8</v>
      </c>
      <c r="F29" s="485">
        <f>((A29*94)/1.3225)+27</f>
        <v>1093.16257088847</v>
      </c>
    </row>
    <row r="30" ht="17.25" spans="1:6">
      <c r="A30" s="484">
        <v>16</v>
      </c>
      <c r="B30" s="485">
        <v>1082.81051144045</v>
      </c>
      <c r="C30" s="485">
        <f>((A30*84)/1.3225)+27.5</f>
        <v>1043.75708884688</v>
      </c>
      <c r="D30" s="485">
        <v>1043.75708884688</v>
      </c>
      <c r="E30" s="485">
        <v>1138.9</v>
      </c>
      <c r="F30" s="485">
        <f>((A30*94)/1.3225)+27.5</f>
        <v>1164.74007561437</v>
      </c>
    </row>
    <row r="31" ht="17.25" spans="1:6">
      <c r="A31" s="484">
        <v>17</v>
      </c>
      <c r="B31" s="485">
        <v>1144.88147708129</v>
      </c>
      <c r="C31" s="485">
        <f>((A31*84)/1.3225)+28</f>
        <v>1107.77315689981</v>
      </c>
      <c r="D31" s="485">
        <v>1107.77315689981</v>
      </c>
      <c r="E31" s="485">
        <v>1208.9</v>
      </c>
      <c r="F31" s="485">
        <f>((A31*94)/1.3225)+28</f>
        <v>1236.31758034026</v>
      </c>
    </row>
    <row r="32" ht="17.25" spans="1:6">
      <c r="A32" s="484">
        <v>18</v>
      </c>
      <c r="B32" s="485">
        <v>1206.95244272212</v>
      </c>
      <c r="C32" s="485">
        <f>((A32*84)/1.3225)+28.5</f>
        <v>1171.78922495274</v>
      </c>
      <c r="D32" s="485">
        <v>1171.78922495274</v>
      </c>
      <c r="E32" s="485">
        <v>1278.8</v>
      </c>
      <c r="F32" s="485">
        <f>((A32*94)/1.3225)+28.5</f>
        <v>1307.89508506616</v>
      </c>
    </row>
    <row r="33" ht="17.25" spans="1:6">
      <c r="A33" s="484">
        <v>19</v>
      </c>
      <c r="B33" s="485">
        <v>1269.02340836295</v>
      </c>
      <c r="C33" s="485">
        <f>((A33*84)/1.3225)+29</f>
        <v>1235.80529300567</v>
      </c>
      <c r="D33" s="485">
        <v>1235.80529300567</v>
      </c>
      <c r="E33" s="485">
        <v>1348.8</v>
      </c>
      <c r="F33" s="485">
        <f>((A33*94)/1.3225)+29</f>
        <v>1379.47258979206</v>
      </c>
    </row>
    <row r="34" ht="17.25" spans="1:6">
      <c r="A34" s="484">
        <v>20</v>
      </c>
      <c r="B34" s="485">
        <v>1331.09437400378</v>
      </c>
      <c r="C34" s="485">
        <f>((A34*84)/1.3225)+29.5</f>
        <v>1299.8213610586</v>
      </c>
      <c r="D34" s="485">
        <v>1299.8213610586</v>
      </c>
      <c r="E34" s="485">
        <v>1418.7</v>
      </c>
      <c r="F34" s="485">
        <f>((A34*94)/1.3225)+29.5</f>
        <v>1451.05009451796</v>
      </c>
    </row>
    <row r="35" ht="17.25" spans="1:6">
      <c r="A35" s="487">
        <v>21</v>
      </c>
      <c r="B35" s="485">
        <v>1388.17321130813</v>
      </c>
      <c r="C35" s="485">
        <f>((A35*84)/1.3225)+30</f>
        <v>1363.83742911153</v>
      </c>
      <c r="D35" s="485">
        <v>1316.20037807183</v>
      </c>
      <c r="E35" s="485">
        <v>1530.7</v>
      </c>
      <c r="F35" s="485">
        <f>((A35*94)/1.3225)+30</f>
        <v>1522.62759924386</v>
      </c>
    </row>
    <row r="36" ht="98" customHeight="1" spans="1:6">
      <c r="A36" s="488" t="s">
        <v>831</v>
      </c>
      <c r="B36" s="480" t="s">
        <v>839</v>
      </c>
      <c r="C36" s="481" t="s">
        <v>840</v>
      </c>
      <c r="D36" s="481" t="s">
        <v>834</v>
      </c>
      <c r="E36" s="481" t="s">
        <v>841</v>
      </c>
      <c r="F36" s="481" t="s">
        <v>842</v>
      </c>
    </row>
    <row r="37" ht="56" customHeight="1" spans="1:6">
      <c r="A37" s="489" t="s">
        <v>843</v>
      </c>
      <c r="B37" s="490">
        <v>61</v>
      </c>
      <c r="C37" s="491">
        <v>60.8353497164461</v>
      </c>
      <c r="D37" s="491">
        <v>62.3476370510397</v>
      </c>
      <c r="E37" s="491">
        <v>57.6</v>
      </c>
      <c r="F37" s="491">
        <v>70.6652173913043</v>
      </c>
    </row>
    <row r="38" ht="17.25" spans="1:6">
      <c r="A38" s="487" t="s">
        <v>844</v>
      </c>
      <c r="B38" s="490">
        <v>57.8</v>
      </c>
      <c r="C38" s="485">
        <f t="shared" ref="C38:C41" si="0">(76/1.3225)+1.1</f>
        <v>58.5669187145558</v>
      </c>
      <c r="D38" s="485">
        <v>61.5914933837429</v>
      </c>
      <c r="E38" s="485">
        <v>57.6</v>
      </c>
      <c r="F38" s="485">
        <v>70.6652173913043</v>
      </c>
    </row>
    <row r="39" ht="17.25" spans="1:6">
      <c r="A39" s="484" t="s">
        <v>845</v>
      </c>
      <c r="B39" s="490">
        <v>57.8</v>
      </c>
      <c r="C39" s="491">
        <f t="shared" si="0"/>
        <v>58.5669187145558</v>
      </c>
      <c r="D39" s="491">
        <v>61.5914933837429</v>
      </c>
      <c r="E39" s="491">
        <v>57.6</v>
      </c>
      <c r="F39" s="491">
        <v>70.6652173913043</v>
      </c>
    </row>
    <row r="40" ht="17.25" spans="1:6">
      <c r="A40" s="487" t="s">
        <v>846</v>
      </c>
      <c r="B40" s="490">
        <v>57.8</v>
      </c>
      <c r="C40" s="485">
        <f t="shared" si="0"/>
        <v>58.5669187145558</v>
      </c>
      <c r="D40" s="485">
        <v>61.5914933837429</v>
      </c>
      <c r="E40" s="485">
        <v>57.6</v>
      </c>
      <c r="F40" s="485">
        <v>70.6652173913043</v>
      </c>
    </row>
    <row r="41" ht="17.25" spans="1:6">
      <c r="A41" s="484" t="s">
        <v>847</v>
      </c>
      <c r="B41" s="490">
        <v>57.8</v>
      </c>
      <c r="C41" s="491">
        <f t="shared" si="0"/>
        <v>58.5669187145558</v>
      </c>
      <c r="D41" s="491">
        <v>61.5914933837429</v>
      </c>
      <c r="E41" s="491">
        <v>57.6</v>
      </c>
      <c r="F41" s="491">
        <v>70.6652173913043</v>
      </c>
    </row>
    <row r="42" ht="17.25" spans="1:6">
      <c r="A42" s="487" t="s">
        <v>848</v>
      </c>
      <c r="B42" s="490">
        <v>57.8</v>
      </c>
      <c r="C42" s="485">
        <v>57.1</v>
      </c>
      <c r="D42" s="485">
        <v>61.5914933837429</v>
      </c>
      <c r="E42" s="485">
        <v>56.1</v>
      </c>
      <c r="F42" s="485">
        <v>70.6652173913043</v>
      </c>
    </row>
    <row r="43" ht="17.25" spans="1:6">
      <c r="A43" s="484" t="s">
        <v>849</v>
      </c>
      <c r="B43" s="490">
        <v>57.8</v>
      </c>
      <c r="C43" s="491">
        <v>57.1</v>
      </c>
      <c r="D43" s="491">
        <v>61.5914933837429</v>
      </c>
      <c r="E43" s="491">
        <v>56.1</v>
      </c>
      <c r="F43" s="491">
        <v>70.6652173913043</v>
      </c>
    </row>
    <row r="44" ht="17.25" spans="1:6">
      <c r="A44" s="487" t="s">
        <v>850</v>
      </c>
      <c r="B44" s="490">
        <v>57.8</v>
      </c>
      <c r="C44" s="485">
        <v>57.1</v>
      </c>
      <c r="D44" s="485">
        <v>61.5914933837429</v>
      </c>
      <c r="E44" s="485">
        <v>56.1</v>
      </c>
      <c r="F44" s="485">
        <v>70.6652173913043</v>
      </c>
    </row>
    <row r="45" ht="17.25" spans="1:6">
      <c r="A45" s="484" t="s">
        <v>851</v>
      </c>
      <c r="B45" s="490">
        <v>60.1</v>
      </c>
      <c r="C45" s="491">
        <v>57.1</v>
      </c>
      <c r="D45" s="491">
        <v>61.5914933837429</v>
      </c>
      <c r="E45" s="491">
        <v>56.1</v>
      </c>
      <c r="F45" s="491">
        <v>70.6652173913043</v>
      </c>
    </row>
    <row r="46" ht="17.25" spans="1:6">
      <c r="A46" s="484" t="s">
        <v>852</v>
      </c>
      <c r="B46" s="490">
        <v>60.1</v>
      </c>
      <c r="C46" s="485">
        <v>57.1</v>
      </c>
      <c r="D46" s="485">
        <v>61.5914933837429</v>
      </c>
      <c r="E46" s="485">
        <v>56.1</v>
      </c>
      <c r="F46" s="485">
        <v>70.6652173913043</v>
      </c>
    </row>
    <row r="47" ht="17.25" spans="1:6">
      <c r="A47" s="484" t="s">
        <v>853</v>
      </c>
      <c r="B47" s="490">
        <v>61.5914933837429</v>
      </c>
      <c r="C47" s="491">
        <v>57.1</v>
      </c>
      <c r="D47" s="491">
        <v>61.5914933837429</v>
      </c>
      <c r="E47" s="491">
        <v>56.1</v>
      </c>
      <c r="F47" s="491">
        <v>70.6652173913043</v>
      </c>
    </row>
    <row r="48" ht="17.25" spans="1:6">
      <c r="A48" s="484" t="s">
        <v>854</v>
      </c>
      <c r="B48" s="490">
        <v>61.5914933837429</v>
      </c>
      <c r="C48" s="485">
        <v>57.1</v>
      </c>
      <c r="D48" s="485">
        <v>61.5914933837429</v>
      </c>
      <c r="E48" s="485">
        <v>56.1</v>
      </c>
      <c r="F48" s="485">
        <v>70.6652173913043</v>
      </c>
    </row>
    <row r="50" ht="120" customHeight="1" spans="1:6">
      <c r="A50" s="492" t="s">
        <v>855</v>
      </c>
      <c r="B50" s="492"/>
      <c r="C50" s="492"/>
      <c r="D50" s="492"/>
      <c r="E50" s="492"/>
      <c r="F50" s="492"/>
    </row>
    <row r="51" s="304" customFormat="1" ht="120" customHeight="1" spans="1:6">
      <c r="A51" s="493" t="s">
        <v>856</v>
      </c>
      <c r="B51" s="493"/>
      <c r="C51" s="493"/>
      <c r="D51" s="493"/>
      <c r="E51" s="493"/>
      <c r="F51" s="493"/>
    </row>
    <row r="52" ht="135" customHeight="1" spans="1:6">
      <c r="A52" s="494" t="s">
        <v>857</v>
      </c>
      <c r="B52" s="494"/>
      <c r="C52" s="494"/>
      <c r="D52" s="494"/>
      <c r="E52" s="494"/>
      <c r="F52" s="494"/>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4" customWidth="1"/>
    <col min="2" max="22" width="7.625" style="424" customWidth="1"/>
    <col min="23" max="23" width="8.23333333333333" style="424" customWidth="1"/>
    <col min="24" max="24" width="8.375" style="424" customWidth="1"/>
    <col min="25" max="25" width="13.8166666666667" style="424" customWidth="1"/>
    <col min="26" max="254" width="9" style="424"/>
    <col min="255" max="16384" width="9" style="22"/>
  </cols>
  <sheetData>
    <row r="1" ht="51" customHeight="1" spans="1:24">
      <c r="A1" s="425" t="s">
        <v>858</v>
      </c>
      <c r="B1" s="426"/>
      <c r="C1" s="426"/>
      <c r="D1" s="426"/>
      <c r="E1" s="426"/>
      <c r="F1" s="426"/>
      <c r="G1" s="426"/>
      <c r="H1" s="426"/>
      <c r="I1" s="426"/>
      <c r="J1" s="426"/>
      <c r="K1" s="426"/>
      <c r="L1" s="426"/>
      <c r="M1" s="426"/>
      <c r="N1" s="426"/>
      <c r="O1" s="426"/>
      <c r="P1" s="426"/>
      <c r="Q1" s="426"/>
      <c r="R1" s="426"/>
      <c r="S1" s="426"/>
      <c r="T1" s="426"/>
      <c r="U1" s="426"/>
      <c r="V1" s="426"/>
      <c r="W1" s="426"/>
      <c r="X1" s="426"/>
    </row>
    <row r="2" ht="22" customHeight="1" spans="1:25">
      <c r="A2" s="427" t="s">
        <v>859</v>
      </c>
      <c r="B2" s="428" t="s">
        <v>860</v>
      </c>
      <c r="C2" s="428" t="s">
        <v>861</v>
      </c>
      <c r="D2" s="428" t="s">
        <v>862</v>
      </c>
      <c r="E2" s="428" t="s">
        <v>863</v>
      </c>
      <c r="F2" s="428" t="s">
        <v>864</v>
      </c>
      <c r="G2" s="428" t="s">
        <v>865</v>
      </c>
      <c r="H2" s="428" t="s">
        <v>866</v>
      </c>
      <c r="I2" s="428" t="s">
        <v>867</v>
      </c>
      <c r="J2" s="428" t="s">
        <v>868</v>
      </c>
      <c r="K2" s="428" t="s">
        <v>869</v>
      </c>
      <c r="L2" s="428" t="s">
        <v>870</v>
      </c>
      <c r="M2" s="428" t="s">
        <v>871</v>
      </c>
      <c r="N2" s="428" t="s">
        <v>872</v>
      </c>
      <c r="O2" s="428" t="s">
        <v>873</v>
      </c>
      <c r="P2" s="428" t="s">
        <v>874</v>
      </c>
      <c r="Q2" s="428" t="s">
        <v>875</v>
      </c>
      <c r="R2" s="428" t="s">
        <v>876</v>
      </c>
      <c r="S2" s="428" t="s">
        <v>877</v>
      </c>
      <c r="T2" s="428" t="s">
        <v>878</v>
      </c>
      <c r="U2" s="428" t="s">
        <v>879</v>
      </c>
      <c r="V2" s="428" t="s">
        <v>880</v>
      </c>
      <c r="W2" s="428">
        <v>1</v>
      </c>
      <c r="X2" s="448" t="s">
        <v>881</v>
      </c>
      <c r="Y2" s="457" t="s">
        <v>139</v>
      </c>
    </row>
    <row r="3" ht="31" customHeight="1" spans="1:25">
      <c r="A3" s="429"/>
      <c r="B3" s="430" t="s">
        <v>71</v>
      </c>
      <c r="C3" s="430" t="s">
        <v>186</v>
      </c>
      <c r="D3" s="430" t="s">
        <v>882</v>
      </c>
      <c r="E3" s="430" t="s">
        <v>883</v>
      </c>
      <c r="F3" s="430" t="s">
        <v>884</v>
      </c>
      <c r="G3" s="430" t="s">
        <v>885</v>
      </c>
      <c r="H3" s="430" t="s">
        <v>886</v>
      </c>
      <c r="I3" s="430" t="s">
        <v>80</v>
      </c>
      <c r="J3" s="430" t="s">
        <v>81</v>
      </c>
      <c r="K3" s="430" t="s">
        <v>887</v>
      </c>
      <c r="L3" s="430" t="s">
        <v>252</v>
      </c>
      <c r="M3" s="430" t="s">
        <v>73</v>
      </c>
      <c r="N3" s="430" t="s">
        <v>888</v>
      </c>
      <c r="O3" s="430" t="s">
        <v>889</v>
      </c>
      <c r="P3" s="430" t="s">
        <v>890</v>
      </c>
      <c r="Q3" s="430" t="s">
        <v>891</v>
      </c>
      <c r="R3" s="430" t="s">
        <v>892</v>
      </c>
      <c r="S3" s="430" t="s">
        <v>893</v>
      </c>
      <c r="T3" s="430" t="s">
        <v>153</v>
      </c>
      <c r="U3" s="430" t="s">
        <v>894</v>
      </c>
      <c r="V3" s="430" t="s">
        <v>147</v>
      </c>
      <c r="W3" s="430" t="s">
        <v>895</v>
      </c>
      <c r="X3" s="449" t="s">
        <v>896</v>
      </c>
      <c r="Y3" s="457"/>
    </row>
    <row r="4" ht="13.5" spans="1:24">
      <c r="A4" s="431" t="s">
        <v>897</v>
      </c>
      <c r="B4" s="432"/>
      <c r="C4" s="432"/>
      <c r="D4" s="432"/>
      <c r="E4" s="432"/>
      <c r="F4" s="432"/>
      <c r="G4" s="432"/>
      <c r="H4" s="432"/>
      <c r="I4" s="432"/>
      <c r="J4" s="432"/>
      <c r="K4" s="432"/>
      <c r="L4" s="432"/>
      <c r="M4" s="432"/>
      <c r="N4" s="432"/>
      <c r="O4" s="432"/>
      <c r="P4" s="432"/>
      <c r="Q4" s="432"/>
      <c r="R4" s="432"/>
      <c r="S4" s="432"/>
      <c r="T4" s="432"/>
      <c r="U4" s="432"/>
      <c r="V4" s="432"/>
      <c r="W4" s="432"/>
      <c r="X4" s="450"/>
    </row>
    <row r="5" ht="16.5" spans="1:25">
      <c r="A5" s="433">
        <v>0.5</v>
      </c>
      <c r="B5" s="435">
        <v>139.425</v>
      </c>
      <c r="C5" s="435">
        <v>114.0045</v>
      </c>
      <c r="D5" s="435">
        <v>146.775</v>
      </c>
      <c r="E5" s="435">
        <v>130.1</v>
      </c>
      <c r="F5" s="435">
        <v>126.1</v>
      </c>
      <c r="G5" s="435">
        <v>142</v>
      </c>
      <c r="H5" s="435">
        <v>127.1</v>
      </c>
      <c r="I5" s="435">
        <v>103.704</v>
      </c>
      <c r="J5" s="435">
        <v>109.9935</v>
      </c>
      <c r="K5" s="435">
        <v>129</v>
      </c>
      <c r="L5" s="435">
        <v>107.4</v>
      </c>
      <c r="M5" s="435">
        <v>130</v>
      </c>
      <c r="N5" s="435">
        <v>85.29</v>
      </c>
      <c r="O5" s="435">
        <v>85.29</v>
      </c>
      <c r="P5" s="435">
        <v>93.141</v>
      </c>
      <c r="Q5" s="435">
        <v>97.13</v>
      </c>
      <c r="R5" s="435">
        <v>120.45</v>
      </c>
      <c r="S5" s="435">
        <v>100.8</v>
      </c>
      <c r="T5" s="435">
        <v>125.8</v>
      </c>
      <c r="U5" s="435">
        <v>86.946</v>
      </c>
      <c r="V5" s="435">
        <v>86.95</v>
      </c>
      <c r="W5" s="435">
        <v>135</v>
      </c>
      <c r="X5" s="435">
        <v>136</v>
      </c>
      <c r="Y5" s="458" t="s">
        <v>898</v>
      </c>
    </row>
    <row r="6" ht="13" customHeight="1" spans="1:24">
      <c r="A6" s="433" t="s">
        <v>899</v>
      </c>
      <c r="B6" s="433"/>
      <c r="C6" s="433"/>
      <c r="D6" s="433"/>
      <c r="E6" s="433"/>
      <c r="F6" s="433"/>
      <c r="G6" s="433"/>
      <c r="H6" s="433"/>
      <c r="I6" s="433"/>
      <c r="J6" s="433"/>
      <c r="K6" s="433"/>
      <c r="L6" s="433"/>
      <c r="M6" s="433"/>
      <c r="N6" s="433"/>
      <c r="O6" s="433"/>
      <c r="P6" s="433"/>
      <c r="Q6" s="433"/>
      <c r="R6" s="433"/>
      <c r="S6" s="433"/>
      <c r="T6" s="433"/>
      <c r="U6" s="433"/>
      <c r="V6" s="433"/>
      <c r="W6" s="433"/>
      <c r="X6" s="433"/>
    </row>
    <row r="7" ht="16.5" spans="1:24">
      <c r="A7" s="433">
        <v>0.5</v>
      </c>
      <c r="B7" s="435">
        <v>142.575</v>
      </c>
      <c r="C7" s="435">
        <v>118.425</v>
      </c>
      <c r="D7" s="435">
        <v>174.075</v>
      </c>
      <c r="E7" s="435">
        <v>150.65</v>
      </c>
      <c r="F7" s="435">
        <v>138.1</v>
      </c>
      <c r="G7" s="435">
        <v>145.4</v>
      </c>
      <c r="H7" s="435">
        <v>150.1</v>
      </c>
      <c r="I7" s="435">
        <v>128.25</v>
      </c>
      <c r="J7" s="435">
        <v>138.83</v>
      </c>
      <c r="K7" s="435">
        <v>152.25</v>
      </c>
      <c r="L7" s="435">
        <v>109.5525</v>
      </c>
      <c r="M7" s="435">
        <v>135.77</v>
      </c>
      <c r="N7" s="435">
        <v>88.239</v>
      </c>
      <c r="O7" s="435">
        <v>88.239</v>
      </c>
      <c r="P7" s="435">
        <v>94.014</v>
      </c>
      <c r="Q7" s="435">
        <v>104.014</v>
      </c>
      <c r="R7" s="435">
        <v>131.554</v>
      </c>
      <c r="S7" s="435">
        <v>129.654</v>
      </c>
      <c r="T7" s="435">
        <v>129.654</v>
      </c>
      <c r="U7" s="435">
        <v>88.239</v>
      </c>
      <c r="V7" s="435">
        <v>88.239</v>
      </c>
      <c r="W7" s="435">
        <v>146.28</v>
      </c>
      <c r="X7" s="435">
        <v>146.28</v>
      </c>
    </row>
    <row r="8" ht="16.5" spans="1:24">
      <c r="A8" s="433">
        <v>1</v>
      </c>
      <c r="B8" s="435">
        <v>162.5</v>
      </c>
      <c r="C8" s="435">
        <v>151.895</v>
      </c>
      <c r="D8" s="435">
        <v>222.35</v>
      </c>
      <c r="E8" s="435">
        <v>172.8635</v>
      </c>
      <c r="F8" s="435">
        <v>160.6</v>
      </c>
      <c r="G8" s="435">
        <v>195.3335</v>
      </c>
      <c r="H8" s="435">
        <v>160.6</v>
      </c>
      <c r="I8" s="435">
        <v>135.3</v>
      </c>
      <c r="J8" s="435">
        <v>154.6</v>
      </c>
      <c r="K8" s="435">
        <v>182.87</v>
      </c>
      <c r="L8" s="435">
        <v>137.384</v>
      </c>
      <c r="M8" s="435">
        <v>174.363</v>
      </c>
      <c r="N8" s="435">
        <v>109.254</v>
      </c>
      <c r="O8" s="435">
        <v>109.254</v>
      </c>
      <c r="P8" s="435">
        <v>113.962</v>
      </c>
      <c r="Q8" s="435">
        <v>123.962</v>
      </c>
      <c r="R8" s="435">
        <v>164.956</v>
      </c>
      <c r="S8" s="435">
        <v>164.826</v>
      </c>
      <c r="T8" s="435">
        <v>165.981</v>
      </c>
      <c r="U8" s="435">
        <v>109.254</v>
      </c>
      <c r="V8" s="435">
        <v>109.254</v>
      </c>
      <c r="W8" s="435">
        <v>185.39</v>
      </c>
      <c r="X8" s="435">
        <v>185.39</v>
      </c>
    </row>
    <row r="9" ht="16.5" spans="1:24">
      <c r="A9" s="433">
        <v>1.5</v>
      </c>
      <c r="B9" s="435">
        <v>186.1</v>
      </c>
      <c r="C9" s="435">
        <v>188.305</v>
      </c>
      <c r="D9" s="435">
        <v>271.15</v>
      </c>
      <c r="E9" s="435">
        <v>213.694</v>
      </c>
      <c r="F9" s="435">
        <v>188.368</v>
      </c>
      <c r="G9" s="435">
        <v>244.8055</v>
      </c>
      <c r="H9" s="435">
        <v>196.9465</v>
      </c>
      <c r="I9" s="435">
        <v>159.9235</v>
      </c>
      <c r="J9" s="435">
        <v>186.15</v>
      </c>
      <c r="K9" s="435">
        <v>222.577</v>
      </c>
      <c r="L9" s="435">
        <v>167.3365</v>
      </c>
      <c r="M9" s="435">
        <v>210.013</v>
      </c>
      <c r="N9" s="435">
        <v>128.404</v>
      </c>
      <c r="O9" s="435">
        <v>128.404</v>
      </c>
      <c r="P9" s="435">
        <v>131.847</v>
      </c>
      <c r="Q9" s="435">
        <v>141.847</v>
      </c>
      <c r="R9" s="435">
        <v>185.074</v>
      </c>
      <c r="S9" s="435">
        <v>196.494</v>
      </c>
      <c r="T9" s="435">
        <v>199.893</v>
      </c>
      <c r="U9" s="435">
        <v>128.404</v>
      </c>
      <c r="V9" s="435">
        <v>128.404</v>
      </c>
      <c r="W9" s="435">
        <v>234.53</v>
      </c>
      <c r="X9" s="435">
        <v>234.53</v>
      </c>
    </row>
    <row r="10" ht="16.5" spans="1:24">
      <c r="A10" s="433">
        <v>2</v>
      </c>
      <c r="B10" s="435">
        <v>209.7</v>
      </c>
      <c r="C10" s="435">
        <v>222.51</v>
      </c>
      <c r="D10" s="435">
        <v>315.75</v>
      </c>
      <c r="E10" s="435">
        <v>247.3425</v>
      </c>
      <c r="F10" s="435">
        <v>223.077</v>
      </c>
      <c r="G10" s="435">
        <v>293.5215</v>
      </c>
      <c r="H10" s="435">
        <v>232.275</v>
      </c>
      <c r="I10" s="435">
        <v>189.225</v>
      </c>
      <c r="J10" s="435">
        <v>223.7</v>
      </c>
      <c r="K10" s="435">
        <v>263.2395</v>
      </c>
      <c r="L10" s="435">
        <v>196.05</v>
      </c>
      <c r="M10" s="435">
        <v>248.419</v>
      </c>
      <c r="N10" s="435">
        <v>151.102</v>
      </c>
      <c r="O10" s="435">
        <v>151.102</v>
      </c>
      <c r="P10" s="435">
        <v>152.444</v>
      </c>
      <c r="Q10" s="435">
        <v>162.444</v>
      </c>
      <c r="R10" s="435">
        <v>218.26</v>
      </c>
      <c r="S10" s="435">
        <v>230.819</v>
      </c>
      <c r="T10" s="435">
        <v>236.275</v>
      </c>
      <c r="U10" s="435">
        <v>151.102</v>
      </c>
      <c r="V10" s="435">
        <v>151.102</v>
      </c>
      <c r="W10" s="435">
        <v>277.41</v>
      </c>
      <c r="X10" s="435">
        <v>277.14</v>
      </c>
    </row>
    <row r="11" ht="12" customHeight="1" spans="1:24">
      <c r="A11" s="437" t="s">
        <v>900</v>
      </c>
      <c r="B11" s="437"/>
      <c r="C11" s="437"/>
      <c r="D11" s="437"/>
      <c r="E11" s="437"/>
      <c r="F11" s="437"/>
      <c r="G11" s="437"/>
      <c r="H11" s="437"/>
      <c r="I11" s="437"/>
      <c r="J11" s="437"/>
      <c r="K11" s="437"/>
      <c r="L11" s="437"/>
      <c r="M11" s="437"/>
      <c r="N11" s="437"/>
      <c r="O11" s="437"/>
      <c r="P11" s="437"/>
      <c r="Q11" s="437"/>
      <c r="R11" s="437"/>
      <c r="S11" s="437"/>
      <c r="T11" s="437"/>
      <c r="U11" s="437"/>
      <c r="V11" s="437"/>
      <c r="W11" s="437"/>
      <c r="X11" s="437"/>
    </row>
    <row r="12" ht="16.5" spans="1:24">
      <c r="A12" s="437">
        <v>0.5</v>
      </c>
      <c r="B12" s="477">
        <v>164.415</v>
      </c>
      <c r="C12" s="477">
        <v>138.72675</v>
      </c>
      <c r="D12" s="477">
        <v>270.80625</v>
      </c>
      <c r="E12" s="477">
        <v>178.38</v>
      </c>
      <c r="F12" s="477">
        <v>150.66105</v>
      </c>
      <c r="G12" s="477">
        <v>278.0943</v>
      </c>
      <c r="H12" s="477">
        <v>152.414025</v>
      </c>
      <c r="I12" s="477">
        <v>128.864625</v>
      </c>
      <c r="J12" s="477">
        <v>146.151825</v>
      </c>
      <c r="K12" s="477">
        <v>154.276</v>
      </c>
      <c r="L12" s="477">
        <v>163.50045</v>
      </c>
      <c r="M12" s="477">
        <v>201.024</v>
      </c>
      <c r="N12" s="477">
        <v>119.36</v>
      </c>
      <c r="O12" s="477">
        <v>119.36</v>
      </c>
      <c r="P12" s="477">
        <v>118.624</v>
      </c>
      <c r="Q12" s="477">
        <v>118.624</v>
      </c>
      <c r="R12" s="477">
        <v>116.158</v>
      </c>
      <c r="S12" s="477">
        <v>197.284</v>
      </c>
      <c r="T12" s="477">
        <v>172.49</v>
      </c>
      <c r="U12" s="477">
        <v>119.36</v>
      </c>
      <c r="V12" s="477">
        <v>119.36</v>
      </c>
      <c r="W12" s="477">
        <v>160.50165</v>
      </c>
      <c r="X12" s="477">
        <v>161.3175</v>
      </c>
    </row>
    <row r="13" ht="16.5" spans="1:24">
      <c r="A13" s="437">
        <v>1</v>
      </c>
      <c r="B13" s="477">
        <v>164.715</v>
      </c>
      <c r="C13" s="477">
        <v>139.02675</v>
      </c>
      <c r="D13" s="477">
        <v>271.10625</v>
      </c>
      <c r="E13" s="477">
        <v>187.8675</v>
      </c>
      <c r="F13" s="477">
        <v>152.43105</v>
      </c>
      <c r="G13" s="477">
        <v>288.1593</v>
      </c>
      <c r="H13" s="477">
        <v>154.184025</v>
      </c>
      <c r="I13" s="477">
        <v>130.634625</v>
      </c>
      <c r="J13" s="477">
        <v>147.921825</v>
      </c>
      <c r="K13" s="477">
        <v>199.659</v>
      </c>
      <c r="L13" s="477">
        <v>165.27045</v>
      </c>
      <c r="M13" s="477">
        <v>213.192</v>
      </c>
      <c r="N13" s="477">
        <v>120.097</v>
      </c>
      <c r="O13" s="477">
        <v>120.097</v>
      </c>
      <c r="P13" s="477">
        <v>119.2805</v>
      </c>
      <c r="Q13" s="477">
        <v>119.2805</v>
      </c>
      <c r="R13" s="477">
        <v>148.2785</v>
      </c>
      <c r="S13" s="477">
        <v>236.905</v>
      </c>
      <c r="T13" s="477">
        <v>198.6445</v>
      </c>
      <c r="U13" s="477">
        <v>120.097</v>
      </c>
      <c r="V13" s="477">
        <v>120.097</v>
      </c>
      <c r="W13" s="477">
        <v>170.56665</v>
      </c>
      <c r="X13" s="477">
        <v>171.3825</v>
      </c>
    </row>
    <row r="14" ht="16.5" spans="1:24">
      <c r="A14" s="437">
        <v>1.5</v>
      </c>
      <c r="B14" s="477">
        <v>192.39375</v>
      </c>
      <c r="C14" s="477">
        <v>164.092575</v>
      </c>
      <c r="D14" s="477">
        <v>320.835</v>
      </c>
      <c r="E14" s="477">
        <v>233.594175</v>
      </c>
      <c r="F14" s="477">
        <v>175.69875</v>
      </c>
      <c r="G14" s="477">
        <v>350.846625</v>
      </c>
      <c r="H14" s="477">
        <v>177.628125</v>
      </c>
      <c r="I14" s="477">
        <v>145.9974</v>
      </c>
      <c r="J14" s="477">
        <v>167.639475</v>
      </c>
      <c r="K14" s="477">
        <v>248.749</v>
      </c>
      <c r="L14" s="477">
        <v>200.18496</v>
      </c>
      <c r="M14" s="477">
        <v>258.7675</v>
      </c>
      <c r="N14" s="477">
        <v>141.258</v>
      </c>
      <c r="O14" s="477">
        <v>141.258</v>
      </c>
      <c r="P14" s="477">
        <v>140.683</v>
      </c>
      <c r="Q14" s="477">
        <v>140.683</v>
      </c>
      <c r="R14" s="477">
        <v>183.1015</v>
      </c>
      <c r="S14" s="477">
        <v>279.6055</v>
      </c>
      <c r="T14" s="477">
        <v>235.158</v>
      </c>
      <c r="U14" s="477">
        <v>136.258</v>
      </c>
      <c r="V14" s="477">
        <v>136.258</v>
      </c>
      <c r="W14" s="477">
        <v>197.224275</v>
      </c>
      <c r="X14" s="477">
        <v>198.150375</v>
      </c>
    </row>
    <row r="15" ht="16.5" spans="1:24">
      <c r="A15" s="437">
        <v>2</v>
      </c>
      <c r="B15" s="477">
        <v>220.0725</v>
      </c>
      <c r="C15" s="477">
        <v>189.1584</v>
      </c>
      <c r="D15" s="477">
        <v>370.56375</v>
      </c>
      <c r="E15" s="477">
        <v>279.331875</v>
      </c>
      <c r="F15" s="477">
        <v>198.92235</v>
      </c>
      <c r="G15" s="477">
        <v>413.522925</v>
      </c>
      <c r="H15" s="477">
        <v>201.072225</v>
      </c>
      <c r="I15" s="477">
        <v>161.205825</v>
      </c>
      <c r="J15" s="477">
        <v>187.268925</v>
      </c>
      <c r="K15" s="477">
        <v>297.85</v>
      </c>
      <c r="L15" s="477">
        <v>235.09947</v>
      </c>
      <c r="M15" s="477">
        <v>304.343</v>
      </c>
      <c r="N15" s="477">
        <v>157.4305</v>
      </c>
      <c r="O15" s="477">
        <v>157.4305</v>
      </c>
      <c r="P15" s="477">
        <v>157.0855</v>
      </c>
      <c r="Q15" s="477">
        <v>157.0855</v>
      </c>
      <c r="R15" s="477">
        <v>212.9245</v>
      </c>
      <c r="S15" s="477">
        <v>322.2945</v>
      </c>
      <c r="T15" s="477">
        <v>271.66</v>
      </c>
      <c r="U15" s="477">
        <v>157.4305</v>
      </c>
      <c r="V15" s="477">
        <v>157.4305</v>
      </c>
      <c r="W15" s="477">
        <v>223.804725</v>
      </c>
      <c r="X15" s="477">
        <v>224.6757</v>
      </c>
    </row>
    <row r="16" ht="16.5" spans="1:24">
      <c r="A16" s="437">
        <v>2.5</v>
      </c>
      <c r="B16" s="477">
        <v>247.75125</v>
      </c>
      <c r="C16" s="477">
        <v>182.74785</v>
      </c>
      <c r="D16" s="477">
        <v>420.2925</v>
      </c>
      <c r="E16" s="477">
        <v>310.3071</v>
      </c>
      <c r="F16" s="477">
        <v>223.0059</v>
      </c>
      <c r="G16" s="477">
        <v>446.630175</v>
      </c>
      <c r="H16" s="477">
        <v>225.773175</v>
      </c>
      <c r="I16" s="477">
        <v>174.462825</v>
      </c>
      <c r="J16" s="477">
        <v>206.13765</v>
      </c>
      <c r="K16" s="477">
        <v>338.063</v>
      </c>
      <c r="L16" s="477">
        <v>253.253775</v>
      </c>
      <c r="M16" s="477">
        <v>349.907</v>
      </c>
      <c r="N16" s="477">
        <v>178.5915</v>
      </c>
      <c r="O16" s="477">
        <v>178.5915</v>
      </c>
      <c r="P16" s="477">
        <v>178.488</v>
      </c>
      <c r="Q16" s="477">
        <v>178.488</v>
      </c>
      <c r="R16" s="477">
        <v>247.7475</v>
      </c>
      <c r="S16" s="477">
        <v>364.9835</v>
      </c>
      <c r="T16" s="477">
        <v>308.162</v>
      </c>
      <c r="U16" s="477">
        <v>178.5915</v>
      </c>
      <c r="V16" s="477">
        <v>178.5915</v>
      </c>
      <c r="W16" s="477">
        <v>246.18465</v>
      </c>
      <c r="X16" s="477">
        <v>247.662</v>
      </c>
    </row>
    <row r="17" ht="16.5" spans="1:24">
      <c r="A17" s="437">
        <v>3</v>
      </c>
      <c r="B17" s="477">
        <v>273.225</v>
      </c>
      <c r="C17" s="477">
        <v>205.233825</v>
      </c>
      <c r="D17" s="477">
        <v>472.7775</v>
      </c>
      <c r="E17" s="477">
        <v>351.976575</v>
      </c>
      <c r="F17" s="477">
        <v>253.935975</v>
      </c>
      <c r="G17" s="477">
        <v>506.748675</v>
      </c>
      <c r="H17" s="477">
        <v>255.82125</v>
      </c>
      <c r="I17" s="477">
        <v>198.546375</v>
      </c>
      <c r="J17" s="477">
        <v>234.686325</v>
      </c>
      <c r="K17" s="477">
        <v>386.79</v>
      </c>
      <c r="L17" s="477">
        <v>288.43509</v>
      </c>
      <c r="M17" s="477">
        <v>359.4415</v>
      </c>
      <c r="N17" s="477">
        <v>182.8475</v>
      </c>
      <c r="O17" s="477">
        <v>182.8475</v>
      </c>
      <c r="P17" s="477">
        <v>182.974</v>
      </c>
      <c r="Q17" s="477">
        <v>182.974</v>
      </c>
      <c r="R17" s="477">
        <v>277.637</v>
      </c>
      <c r="S17" s="477">
        <v>423.186</v>
      </c>
      <c r="T17" s="477">
        <v>339.397</v>
      </c>
      <c r="U17" s="477">
        <v>182.8475</v>
      </c>
      <c r="V17" s="477">
        <v>182.8475</v>
      </c>
      <c r="W17" s="477">
        <v>282.18045</v>
      </c>
      <c r="X17" s="477">
        <v>283.54755</v>
      </c>
    </row>
    <row r="18" ht="16.5" spans="1:24">
      <c r="A18" s="437">
        <v>3.5</v>
      </c>
      <c r="B18" s="477">
        <v>298.69875</v>
      </c>
      <c r="C18" s="477">
        <v>227.7198</v>
      </c>
      <c r="D18" s="477">
        <v>525.2625</v>
      </c>
      <c r="E18" s="477">
        <v>393.657075</v>
      </c>
      <c r="F18" s="477">
        <v>272.032</v>
      </c>
      <c r="G18" s="477">
        <v>566.867175</v>
      </c>
      <c r="H18" s="477">
        <v>285.869325</v>
      </c>
      <c r="I18" s="477">
        <v>222.64095</v>
      </c>
      <c r="J18" s="477">
        <v>263.235</v>
      </c>
      <c r="K18" s="477">
        <v>435.517</v>
      </c>
      <c r="L18" s="477">
        <v>323.6042775</v>
      </c>
      <c r="M18" s="477">
        <v>397.4385</v>
      </c>
      <c r="N18" s="477">
        <v>202.755</v>
      </c>
      <c r="O18" s="477">
        <v>202.755</v>
      </c>
      <c r="P18" s="477">
        <v>202.3985</v>
      </c>
      <c r="Q18" s="477">
        <v>202.3985</v>
      </c>
      <c r="R18" s="477">
        <v>309.5735</v>
      </c>
      <c r="S18" s="477">
        <v>468.175</v>
      </c>
      <c r="T18" s="477">
        <v>376.451</v>
      </c>
      <c r="U18" s="477">
        <v>202.755</v>
      </c>
      <c r="V18" s="477">
        <v>202.755</v>
      </c>
      <c r="W18" s="477">
        <v>318.165225</v>
      </c>
      <c r="X18" s="477">
        <v>319.4331</v>
      </c>
    </row>
    <row r="19" ht="16.5" spans="1:24">
      <c r="A19" s="437">
        <v>4</v>
      </c>
      <c r="B19" s="477">
        <v>324.1725</v>
      </c>
      <c r="C19" s="477">
        <v>228.62985</v>
      </c>
      <c r="D19" s="477">
        <v>577.7475</v>
      </c>
      <c r="E19" s="477">
        <v>463.120575</v>
      </c>
      <c r="F19" s="477">
        <v>284.633</v>
      </c>
      <c r="G19" s="477">
        <v>650.027925</v>
      </c>
      <c r="H19" s="477">
        <v>309.423675</v>
      </c>
      <c r="I19" s="477">
        <v>247.507275</v>
      </c>
      <c r="J19" s="477">
        <v>271.04565</v>
      </c>
      <c r="K19" s="477">
        <v>477.842</v>
      </c>
      <c r="L19" s="477">
        <v>346.9491525</v>
      </c>
      <c r="M19" s="477">
        <v>435.424</v>
      </c>
      <c r="N19" s="477">
        <v>222.6625</v>
      </c>
      <c r="O19" s="477">
        <v>222.6625</v>
      </c>
      <c r="P19" s="477">
        <v>221.8115</v>
      </c>
      <c r="Q19" s="477">
        <v>221.8115</v>
      </c>
      <c r="R19" s="477">
        <v>341.51</v>
      </c>
      <c r="S19" s="477">
        <v>513.164</v>
      </c>
      <c r="T19" s="477">
        <v>413.505</v>
      </c>
      <c r="U19" s="477">
        <v>222.6625</v>
      </c>
      <c r="V19" s="477">
        <v>222.6625</v>
      </c>
      <c r="W19" s="477">
        <v>351.945</v>
      </c>
      <c r="X19" s="477">
        <v>354.579975</v>
      </c>
    </row>
    <row r="20" ht="16.5" spans="1:24">
      <c r="A20" s="437">
        <v>4.5</v>
      </c>
      <c r="B20" s="477">
        <v>349.64625</v>
      </c>
      <c r="C20" s="477">
        <v>249.153375</v>
      </c>
      <c r="D20" s="477">
        <v>630.2325</v>
      </c>
      <c r="E20" s="477">
        <v>507.402975</v>
      </c>
      <c r="F20" s="477">
        <v>312.513</v>
      </c>
      <c r="G20" s="477">
        <v>712.31835</v>
      </c>
      <c r="H20" s="477">
        <v>338.85435</v>
      </c>
      <c r="I20" s="477">
        <v>256.27</v>
      </c>
      <c r="J20" s="477">
        <v>297.543675</v>
      </c>
      <c r="K20" s="477">
        <v>525.931</v>
      </c>
      <c r="L20" s="477">
        <v>380.9541</v>
      </c>
      <c r="M20" s="477">
        <v>473.421</v>
      </c>
      <c r="N20" s="477">
        <v>242.57</v>
      </c>
      <c r="O20" s="477">
        <v>242.57</v>
      </c>
      <c r="P20" s="477">
        <v>241.236</v>
      </c>
      <c r="Q20" s="477">
        <v>241.236</v>
      </c>
      <c r="R20" s="477">
        <v>373.4465</v>
      </c>
      <c r="S20" s="477">
        <v>558.153</v>
      </c>
      <c r="T20" s="477">
        <v>450.5705</v>
      </c>
      <c r="U20" s="477">
        <v>242.57</v>
      </c>
      <c r="V20" s="477">
        <v>242.57</v>
      </c>
      <c r="W20" s="477">
        <v>387.709275</v>
      </c>
      <c r="X20" s="477">
        <v>390.38835</v>
      </c>
    </row>
    <row r="21" ht="16.5" spans="1:24">
      <c r="A21" s="437">
        <v>5</v>
      </c>
      <c r="B21" s="477">
        <v>375.12</v>
      </c>
      <c r="C21" s="477">
        <v>269.687925</v>
      </c>
      <c r="D21" s="477">
        <v>682.7175</v>
      </c>
      <c r="E21" s="477">
        <v>551.67435</v>
      </c>
      <c r="F21" s="477">
        <v>340.393</v>
      </c>
      <c r="G21" s="477">
        <v>774.608775</v>
      </c>
      <c r="H21" s="477">
        <v>368.285025</v>
      </c>
      <c r="I21" s="477">
        <v>279.09</v>
      </c>
      <c r="J21" s="477">
        <v>324.0417</v>
      </c>
      <c r="K21" s="477">
        <v>574.02</v>
      </c>
      <c r="L21" s="477">
        <v>414.94692</v>
      </c>
      <c r="M21" s="477">
        <v>511.418</v>
      </c>
      <c r="N21" s="477">
        <v>262.4775</v>
      </c>
      <c r="O21" s="477">
        <v>262.4775</v>
      </c>
      <c r="P21" s="477">
        <v>260.6605</v>
      </c>
      <c r="Q21" s="477">
        <v>260.6605</v>
      </c>
      <c r="R21" s="477">
        <v>405.383</v>
      </c>
      <c r="S21" s="477">
        <v>603.142</v>
      </c>
      <c r="T21" s="477">
        <v>487.6245</v>
      </c>
      <c r="U21" s="477">
        <v>262.4775</v>
      </c>
      <c r="V21" s="477">
        <v>262.4775</v>
      </c>
      <c r="W21" s="477">
        <v>423.484575</v>
      </c>
      <c r="X21" s="477">
        <v>426.20775</v>
      </c>
    </row>
    <row r="22" ht="16.5" spans="1:24">
      <c r="A22" s="437">
        <v>5.5</v>
      </c>
      <c r="B22" s="477">
        <v>395.08125</v>
      </c>
      <c r="C22" s="477">
        <v>262.3623</v>
      </c>
      <c r="D22" s="477">
        <v>732.44625</v>
      </c>
      <c r="E22" s="477">
        <v>635.745975</v>
      </c>
      <c r="F22" s="477">
        <v>368.878</v>
      </c>
      <c r="G22" s="477">
        <v>893.06055</v>
      </c>
      <c r="H22" s="477">
        <v>406.223</v>
      </c>
      <c r="I22" s="477">
        <v>321.457</v>
      </c>
      <c r="J22" s="477">
        <v>346.669</v>
      </c>
      <c r="K22" s="477">
        <v>611.714</v>
      </c>
      <c r="L22" s="477">
        <v>388.9207425</v>
      </c>
      <c r="M22" s="477">
        <v>518.894</v>
      </c>
      <c r="N22" s="477">
        <v>266.8255</v>
      </c>
      <c r="O22" s="477">
        <v>266.8255</v>
      </c>
      <c r="P22" s="477">
        <v>265.388</v>
      </c>
      <c r="Q22" s="477">
        <v>265.388</v>
      </c>
      <c r="R22" s="477">
        <v>431.1095</v>
      </c>
      <c r="S22" s="477">
        <v>709.196</v>
      </c>
      <c r="T22" s="477">
        <v>517.2495</v>
      </c>
      <c r="U22" s="477">
        <v>266.8255</v>
      </c>
      <c r="V22" s="477">
        <v>266.8255</v>
      </c>
      <c r="W22" s="477">
        <v>478.134675</v>
      </c>
      <c r="X22" s="477">
        <v>481.2327</v>
      </c>
    </row>
    <row r="23" ht="16.5" spans="1:24">
      <c r="A23" s="437">
        <v>6</v>
      </c>
      <c r="B23" s="477">
        <v>415.0425</v>
      </c>
      <c r="C23" s="477">
        <v>280.42725</v>
      </c>
      <c r="D23" s="477">
        <v>782.175</v>
      </c>
      <c r="E23" s="477">
        <v>682.61925</v>
      </c>
      <c r="F23" s="477">
        <v>394.58</v>
      </c>
      <c r="G23" s="477">
        <v>957.864675</v>
      </c>
      <c r="H23" s="477">
        <v>433.993</v>
      </c>
      <c r="I23" s="477">
        <v>343.892</v>
      </c>
      <c r="J23" s="477">
        <v>370.842</v>
      </c>
      <c r="K23" s="477">
        <v>659.781</v>
      </c>
      <c r="L23" s="477">
        <v>416.110035</v>
      </c>
      <c r="M23" s="477">
        <v>553.6595</v>
      </c>
      <c r="N23" s="477">
        <v>284.778</v>
      </c>
      <c r="O23" s="477">
        <v>284.778</v>
      </c>
      <c r="P23" s="477">
        <v>283.789</v>
      </c>
      <c r="Q23" s="477">
        <v>283.789</v>
      </c>
      <c r="R23" s="477">
        <v>461.137</v>
      </c>
      <c r="S23" s="477">
        <v>755.312</v>
      </c>
      <c r="T23" s="477">
        <v>551.877</v>
      </c>
      <c r="U23" s="477">
        <v>284.778</v>
      </c>
      <c r="V23" s="477">
        <v>284.778</v>
      </c>
      <c r="W23" s="477">
        <v>516.0819</v>
      </c>
      <c r="X23" s="477">
        <v>519.05865</v>
      </c>
    </row>
    <row r="24" ht="16.5" spans="1:24">
      <c r="A24" s="437">
        <v>6.5</v>
      </c>
      <c r="B24" s="477">
        <v>435.00375</v>
      </c>
      <c r="C24" s="477">
        <v>298.4922</v>
      </c>
      <c r="D24" s="477">
        <v>831.90375</v>
      </c>
      <c r="E24" s="477">
        <v>729.4815</v>
      </c>
      <c r="F24" s="477">
        <v>420.271</v>
      </c>
      <c r="G24" s="477">
        <v>1022.679825</v>
      </c>
      <c r="H24" s="477">
        <v>461.752</v>
      </c>
      <c r="I24" s="477">
        <v>366.327</v>
      </c>
      <c r="J24" s="477">
        <v>395.004</v>
      </c>
      <c r="K24" s="477">
        <v>707.848</v>
      </c>
      <c r="L24" s="477">
        <v>443.2872</v>
      </c>
      <c r="M24" s="477">
        <v>588.425</v>
      </c>
      <c r="N24" s="477">
        <v>302.7305</v>
      </c>
      <c r="O24" s="477">
        <v>302.7305</v>
      </c>
      <c r="P24" s="477">
        <v>302.2015</v>
      </c>
      <c r="Q24" s="477">
        <v>302.2015</v>
      </c>
      <c r="R24" s="477">
        <v>491.1645</v>
      </c>
      <c r="S24" s="477">
        <v>801.428</v>
      </c>
      <c r="T24" s="477">
        <v>586.5045</v>
      </c>
      <c r="U24" s="477">
        <v>302.7305</v>
      </c>
      <c r="V24" s="477">
        <v>302.7305</v>
      </c>
      <c r="W24" s="477">
        <v>554.0181</v>
      </c>
      <c r="X24" s="477">
        <v>556.873575</v>
      </c>
    </row>
    <row r="25" ht="16.5" spans="1:24">
      <c r="A25" s="437">
        <v>7</v>
      </c>
      <c r="B25" s="477">
        <v>454.965</v>
      </c>
      <c r="C25" s="477">
        <v>316.55715</v>
      </c>
      <c r="D25" s="477">
        <v>881.6325</v>
      </c>
      <c r="E25" s="477">
        <v>776.34375</v>
      </c>
      <c r="F25" s="477">
        <v>445.962</v>
      </c>
      <c r="G25" s="477">
        <v>1087.48395</v>
      </c>
      <c r="H25" s="477">
        <v>489.522</v>
      </c>
      <c r="I25" s="477">
        <v>388.762</v>
      </c>
      <c r="J25" s="477">
        <v>419.177</v>
      </c>
      <c r="K25" s="477">
        <v>755.915</v>
      </c>
      <c r="L25" s="477">
        <v>470.464365</v>
      </c>
      <c r="M25" s="477">
        <v>623.1905</v>
      </c>
      <c r="N25" s="477">
        <v>320.6715</v>
      </c>
      <c r="O25" s="477">
        <v>320.6715</v>
      </c>
      <c r="P25" s="477">
        <v>320.6025</v>
      </c>
      <c r="Q25" s="477">
        <v>320.6025</v>
      </c>
      <c r="R25" s="477">
        <v>521.192</v>
      </c>
      <c r="S25" s="477">
        <v>847.544</v>
      </c>
      <c r="T25" s="477">
        <v>621.132</v>
      </c>
      <c r="U25" s="477">
        <v>320.6715</v>
      </c>
      <c r="V25" s="477">
        <v>320.6715</v>
      </c>
      <c r="W25" s="477">
        <v>591.9543</v>
      </c>
      <c r="X25" s="477">
        <v>594.699525</v>
      </c>
    </row>
    <row r="26" ht="16.5" spans="1:24">
      <c r="A26" s="437">
        <v>7.5</v>
      </c>
      <c r="B26" s="477">
        <v>474.92625</v>
      </c>
      <c r="C26" s="477">
        <v>334.6221</v>
      </c>
      <c r="D26" s="477">
        <v>931.36125</v>
      </c>
      <c r="E26" s="477">
        <v>823.206</v>
      </c>
      <c r="F26" s="477">
        <v>471.653</v>
      </c>
      <c r="G26" s="477">
        <v>1152.2991</v>
      </c>
      <c r="H26" s="477">
        <v>517.292</v>
      </c>
      <c r="I26" s="477">
        <v>411.197</v>
      </c>
      <c r="J26" s="477">
        <v>443.339</v>
      </c>
      <c r="K26" s="477">
        <v>803.982</v>
      </c>
      <c r="L26" s="477">
        <v>497.64153</v>
      </c>
      <c r="M26" s="477">
        <v>657.9675</v>
      </c>
      <c r="N26" s="477">
        <v>338.624</v>
      </c>
      <c r="O26" s="477">
        <v>338.624</v>
      </c>
      <c r="P26" s="477">
        <v>339.0035</v>
      </c>
      <c r="Q26" s="477">
        <v>339.0035</v>
      </c>
      <c r="R26" s="477">
        <v>551.2195</v>
      </c>
      <c r="S26" s="477">
        <v>893.66</v>
      </c>
      <c r="T26" s="477">
        <v>655.7595</v>
      </c>
      <c r="U26" s="477">
        <v>338.624</v>
      </c>
      <c r="V26" s="477">
        <v>338.624</v>
      </c>
      <c r="W26" s="477">
        <v>629.901525</v>
      </c>
      <c r="X26" s="477">
        <v>632.525475</v>
      </c>
    </row>
    <row r="27" ht="16.5" spans="1:24">
      <c r="A27" s="437">
        <v>8</v>
      </c>
      <c r="B27" s="477">
        <v>494.8875</v>
      </c>
      <c r="C27" s="477">
        <v>364.957875</v>
      </c>
      <c r="D27" s="477">
        <v>981.09</v>
      </c>
      <c r="E27" s="477">
        <v>928.688175</v>
      </c>
      <c r="F27" s="477">
        <v>522.358</v>
      </c>
      <c r="G27" s="477">
        <v>1291.55505</v>
      </c>
      <c r="H27" s="477">
        <v>588.875</v>
      </c>
      <c r="I27" s="477">
        <v>464.553</v>
      </c>
      <c r="J27" s="477">
        <v>502.459</v>
      </c>
      <c r="K27" s="477">
        <v>853.941</v>
      </c>
      <c r="L27" s="477">
        <v>508.519335</v>
      </c>
      <c r="M27" s="477">
        <v>692.733</v>
      </c>
      <c r="N27" s="477">
        <v>356.5765</v>
      </c>
      <c r="O27" s="477">
        <v>356.5765</v>
      </c>
      <c r="P27" s="477">
        <v>357.4045</v>
      </c>
      <c r="Q27" s="477">
        <v>357.4045</v>
      </c>
      <c r="R27" s="477">
        <v>581.247</v>
      </c>
      <c r="S27" s="477">
        <v>939.776</v>
      </c>
      <c r="T27" s="477">
        <v>690.387</v>
      </c>
      <c r="U27" s="477">
        <v>356.5765</v>
      </c>
      <c r="V27" s="477">
        <v>356.5765</v>
      </c>
      <c r="W27" s="477">
        <v>705.33375</v>
      </c>
      <c r="X27" s="477">
        <v>706.050375</v>
      </c>
    </row>
    <row r="28" ht="16.5" spans="1:24">
      <c r="A28" s="437">
        <v>8.5</v>
      </c>
      <c r="B28" s="477">
        <v>514.84875</v>
      </c>
      <c r="C28" s="477">
        <v>383.65125</v>
      </c>
      <c r="D28" s="477">
        <v>1030.81875</v>
      </c>
      <c r="E28" s="477">
        <v>978.6705</v>
      </c>
      <c r="F28" s="477">
        <v>549.325</v>
      </c>
      <c r="G28" s="477">
        <v>1360.284075</v>
      </c>
      <c r="H28" s="477">
        <v>618.845</v>
      </c>
      <c r="I28" s="477">
        <v>488.572</v>
      </c>
      <c r="J28" s="477">
        <v>528.414</v>
      </c>
      <c r="K28" s="477">
        <v>902.107</v>
      </c>
      <c r="L28" s="477">
        <v>534.87183</v>
      </c>
      <c r="M28" s="477">
        <v>727.4985</v>
      </c>
      <c r="N28" s="477">
        <v>374.529</v>
      </c>
      <c r="O28" s="477">
        <v>374.529</v>
      </c>
      <c r="P28" s="477">
        <v>375.817</v>
      </c>
      <c r="Q28" s="477">
        <v>375.817</v>
      </c>
      <c r="R28" s="477">
        <v>611.2745</v>
      </c>
      <c r="S28" s="477">
        <v>985.892</v>
      </c>
      <c r="T28" s="477">
        <v>725.026</v>
      </c>
      <c r="U28" s="477">
        <v>374.529</v>
      </c>
      <c r="V28" s="477">
        <v>374.529</v>
      </c>
      <c r="W28" s="477">
        <v>745.4088</v>
      </c>
      <c r="X28" s="477">
        <v>745.87185</v>
      </c>
    </row>
    <row r="29" ht="16.5" spans="1:24">
      <c r="A29" s="437">
        <v>9</v>
      </c>
      <c r="B29" s="477">
        <v>534.81</v>
      </c>
      <c r="C29" s="477">
        <v>402.344625</v>
      </c>
      <c r="D29" s="477">
        <v>1080.5475</v>
      </c>
      <c r="E29" s="477">
        <v>1028.652825</v>
      </c>
      <c r="F29" s="477">
        <v>576.303</v>
      </c>
      <c r="G29" s="477">
        <v>1429.002075</v>
      </c>
      <c r="H29" s="477">
        <v>648.815</v>
      </c>
      <c r="I29" s="477">
        <v>512.58</v>
      </c>
      <c r="J29" s="477">
        <v>554.369</v>
      </c>
      <c r="K29" s="477">
        <v>950.284</v>
      </c>
      <c r="L29" s="477">
        <v>561.2121975</v>
      </c>
      <c r="M29" s="477">
        <v>762.264</v>
      </c>
      <c r="N29" s="477">
        <v>392.47</v>
      </c>
      <c r="O29" s="477">
        <v>392.47</v>
      </c>
      <c r="P29" s="477">
        <v>394.218</v>
      </c>
      <c r="Q29" s="477">
        <v>394.218</v>
      </c>
      <c r="R29" s="477">
        <v>641.302</v>
      </c>
      <c r="S29" s="477">
        <v>1032.008</v>
      </c>
      <c r="T29" s="477">
        <v>759.6535</v>
      </c>
      <c r="U29" s="477">
        <v>392.47</v>
      </c>
      <c r="V29" s="477">
        <v>392.47</v>
      </c>
      <c r="W29" s="477">
        <v>785.48385</v>
      </c>
      <c r="X29" s="477">
        <v>785.70435</v>
      </c>
    </row>
    <row r="30" ht="16.5" spans="1:24">
      <c r="A30" s="437">
        <v>9.5</v>
      </c>
      <c r="B30" s="477">
        <v>554.77125</v>
      </c>
      <c r="C30" s="477">
        <v>421.038</v>
      </c>
      <c r="D30" s="477">
        <v>1130.27625</v>
      </c>
      <c r="E30" s="477">
        <v>1078.63515</v>
      </c>
      <c r="F30" s="477">
        <v>603.27</v>
      </c>
      <c r="G30" s="477">
        <v>1497.7311</v>
      </c>
      <c r="H30" s="477">
        <v>678.785</v>
      </c>
      <c r="I30" s="477">
        <v>536.599</v>
      </c>
      <c r="J30" s="477">
        <v>580.324</v>
      </c>
      <c r="K30" s="477">
        <v>998.45</v>
      </c>
      <c r="L30" s="477">
        <v>587.5646925</v>
      </c>
      <c r="M30" s="477">
        <v>797.0295</v>
      </c>
      <c r="N30" s="477">
        <v>410.4225</v>
      </c>
      <c r="O30" s="477">
        <v>410.4225</v>
      </c>
      <c r="P30" s="477">
        <v>412.619</v>
      </c>
      <c r="Q30" s="477">
        <v>412.619</v>
      </c>
      <c r="R30" s="477">
        <v>671.3295</v>
      </c>
      <c r="S30" s="477">
        <v>1078.124</v>
      </c>
      <c r="T30" s="477">
        <v>794.281</v>
      </c>
      <c r="U30" s="477">
        <v>410.4225</v>
      </c>
      <c r="V30" s="477">
        <v>410.4225</v>
      </c>
      <c r="W30" s="477">
        <v>825.547875</v>
      </c>
      <c r="X30" s="477">
        <v>825.53685</v>
      </c>
    </row>
    <row r="31" ht="16.5" spans="1:24">
      <c r="A31" s="437">
        <v>10</v>
      </c>
      <c r="B31" s="477">
        <v>574.7325</v>
      </c>
      <c r="C31" s="477">
        <v>439.731375</v>
      </c>
      <c r="D31" s="477">
        <v>1180.005</v>
      </c>
      <c r="E31" s="477">
        <v>1128.60645</v>
      </c>
      <c r="F31" s="477">
        <v>630.248</v>
      </c>
      <c r="G31" s="477">
        <v>1566.4491</v>
      </c>
      <c r="H31" s="477">
        <v>708.755</v>
      </c>
      <c r="I31" s="477">
        <v>560.618</v>
      </c>
      <c r="J31" s="477">
        <v>606.279</v>
      </c>
      <c r="K31" s="477">
        <v>1046.627</v>
      </c>
      <c r="L31" s="477">
        <v>613.90506</v>
      </c>
      <c r="M31" s="477">
        <v>831.795</v>
      </c>
      <c r="N31" s="477">
        <v>428.375</v>
      </c>
      <c r="O31" s="477">
        <v>428.375</v>
      </c>
      <c r="P31" s="477">
        <v>431.0315</v>
      </c>
      <c r="Q31" s="477">
        <v>431.0315</v>
      </c>
      <c r="R31" s="477">
        <v>701.357</v>
      </c>
      <c r="S31" s="477">
        <v>1124.24</v>
      </c>
      <c r="T31" s="477">
        <v>828.9085</v>
      </c>
      <c r="U31" s="477">
        <v>428.375</v>
      </c>
      <c r="V31" s="477">
        <v>428.375</v>
      </c>
      <c r="W31" s="477">
        <v>865.622925</v>
      </c>
      <c r="X31" s="477">
        <v>865.36935</v>
      </c>
    </row>
    <row r="32" ht="16.5" spans="1:24">
      <c r="A32" s="437">
        <v>10.5</v>
      </c>
      <c r="B32" s="477">
        <v>585.3225</v>
      </c>
      <c r="C32" s="477">
        <v>456.098475</v>
      </c>
      <c r="D32" s="477">
        <v>1224.22125</v>
      </c>
      <c r="E32" s="477">
        <v>1171.598925</v>
      </c>
      <c r="F32" s="477">
        <v>654.817</v>
      </c>
      <c r="G32" s="477">
        <v>1632.94005</v>
      </c>
      <c r="H32" s="477">
        <v>734.897</v>
      </c>
      <c r="I32" s="477">
        <v>582.569</v>
      </c>
      <c r="J32" s="477">
        <v>629.946</v>
      </c>
      <c r="K32" s="477">
        <v>1087.533</v>
      </c>
      <c r="L32" s="477">
        <v>638.0867325</v>
      </c>
      <c r="M32" s="477">
        <v>840.2715</v>
      </c>
      <c r="N32" s="477">
        <v>441.514</v>
      </c>
      <c r="O32" s="477">
        <v>451.514</v>
      </c>
      <c r="P32" s="477">
        <v>446.04</v>
      </c>
      <c r="Q32" s="477">
        <v>446.04</v>
      </c>
      <c r="R32" s="477">
        <v>742.505</v>
      </c>
      <c r="S32" s="477">
        <v>1442.7565</v>
      </c>
      <c r="T32" s="477">
        <v>847.8385</v>
      </c>
      <c r="U32" s="477">
        <v>451.514</v>
      </c>
      <c r="V32" s="477">
        <v>451.514</v>
      </c>
      <c r="W32" s="477">
        <v>899.038875</v>
      </c>
      <c r="X32" s="477">
        <v>899.7996</v>
      </c>
    </row>
    <row r="33" ht="16.5" spans="1:24">
      <c r="A33" s="437">
        <v>11</v>
      </c>
      <c r="B33" s="477">
        <v>595.9125</v>
      </c>
      <c r="C33" s="477">
        <v>472.465575</v>
      </c>
      <c r="D33" s="477">
        <v>1268.4375</v>
      </c>
      <c r="E33" s="477">
        <v>1214.580375</v>
      </c>
      <c r="F33" s="477">
        <v>679.386</v>
      </c>
      <c r="G33" s="477">
        <v>1699.442025</v>
      </c>
      <c r="H33" s="477">
        <v>761.039</v>
      </c>
      <c r="I33" s="477">
        <v>604.509</v>
      </c>
      <c r="J33" s="477">
        <v>653.613</v>
      </c>
      <c r="K33" s="477">
        <v>1128.439</v>
      </c>
      <c r="L33" s="477">
        <v>662.2562775</v>
      </c>
      <c r="M33" s="477">
        <v>872.875</v>
      </c>
      <c r="N33" s="477">
        <v>457.5</v>
      </c>
      <c r="O33" s="477">
        <v>467.5</v>
      </c>
      <c r="P33" s="477">
        <v>463.498</v>
      </c>
      <c r="Q33" s="477">
        <v>463.498</v>
      </c>
      <c r="R33" s="477">
        <v>772.3945</v>
      </c>
      <c r="S33" s="477">
        <v>1487.343</v>
      </c>
      <c r="T33" s="477">
        <v>877.1875</v>
      </c>
      <c r="U33" s="477">
        <v>467.5</v>
      </c>
      <c r="V33" s="477">
        <v>467.5</v>
      </c>
      <c r="W33" s="477">
        <v>932.454825</v>
      </c>
      <c r="X33" s="477">
        <v>934.22985</v>
      </c>
    </row>
    <row r="34" ht="16.5" spans="1:24">
      <c r="A34" s="437">
        <v>11.5</v>
      </c>
      <c r="B34" s="477">
        <v>606.5025</v>
      </c>
      <c r="C34" s="477">
        <v>488.82165</v>
      </c>
      <c r="D34" s="477">
        <v>1312.65375</v>
      </c>
      <c r="E34" s="477">
        <v>1257.561825</v>
      </c>
      <c r="F34" s="477">
        <v>703.966</v>
      </c>
      <c r="G34" s="477">
        <v>1765.932975</v>
      </c>
      <c r="H34" s="477">
        <v>787.17</v>
      </c>
      <c r="I34" s="477">
        <v>626.46</v>
      </c>
      <c r="J34" s="477">
        <v>677.291</v>
      </c>
      <c r="K34" s="477">
        <v>1169.345</v>
      </c>
      <c r="L34" s="477">
        <v>686.43795</v>
      </c>
      <c r="M34" s="477">
        <v>905.467</v>
      </c>
      <c r="N34" s="477">
        <v>473.4975</v>
      </c>
      <c r="O34" s="477">
        <v>483.4975</v>
      </c>
      <c r="P34" s="477">
        <v>480.9445</v>
      </c>
      <c r="Q34" s="477">
        <v>480.9445</v>
      </c>
      <c r="R34" s="477">
        <v>802.2955</v>
      </c>
      <c r="S34" s="477">
        <v>1531.9295</v>
      </c>
      <c r="T34" s="477">
        <v>906.5365</v>
      </c>
      <c r="U34" s="477">
        <v>483.4975</v>
      </c>
      <c r="V34" s="477">
        <v>483.4975</v>
      </c>
      <c r="W34" s="477">
        <v>965.870775</v>
      </c>
      <c r="X34" s="477">
        <v>968.6601</v>
      </c>
    </row>
    <row r="35" ht="16.5" spans="1:24">
      <c r="A35" s="437">
        <v>12</v>
      </c>
      <c r="B35" s="477">
        <v>617.0925</v>
      </c>
      <c r="C35" s="477">
        <v>505.18875</v>
      </c>
      <c r="D35" s="477">
        <v>1356.87</v>
      </c>
      <c r="E35" s="477">
        <v>1300.5543</v>
      </c>
      <c r="F35" s="477">
        <v>728.535</v>
      </c>
      <c r="G35" s="477">
        <v>1832.423925</v>
      </c>
      <c r="H35" s="477">
        <v>813.312</v>
      </c>
      <c r="I35" s="477">
        <v>648.411</v>
      </c>
      <c r="J35" s="477">
        <v>700.958</v>
      </c>
      <c r="K35" s="477">
        <v>1210.251</v>
      </c>
      <c r="L35" s="477">
        <v>710.6196225</v>
      </c>
      <c r="M35" s="477">
        <v>938.0705</v>
      </c>
      <c r="N35" s="477">
        <v>489.4835</v>
      </c>
      <c r="O35" s="477">
        <v>499.4835</v>
      </c>
      <c r="P35" s="477">
        <v>498.391</v>
      </c>
      <c r="Q35" s="477">
        <v>498.391</v>
      </c>
      <c r="R35" s="477">
        <v>832.185</v>
      </c>
      <c r="S35" s="477">
        <v>1576.5275</v>
      </c>
      <c r="T35" s="477">
        <v>935.897</v>
      </c>
      <c r="U35" s="477">
        <v>499.4835</v>
      </c>
      <c r="V35" s="477">
        <v>499.4835</v>
      </c>
      <c r="W35" s="477">
        <v>999.286725</v>
      </c>
      <c r="X35" s="477">
        <v>1003.101375</v>
      </c>
    </row>
    <row r="36" ht="16.5" spans="1:24">
      <c r="A36" s="437">
        <v>12.5</v>
      </c>
      <c r="B36" s="477">
        <v>627.6825</v>
      </c>
      <c r="C36" s="477">
        <v>567.927</v>
      </c>
      <c r="D36" s="477">
        <v>1401.08625</v>
      </c>
      <c r="E36" s="477">
        <v>1449.342675</v>
      </c>
      <c r="F36" s="477">
        <v>824.703</v>
      </c>
      <c r="G36" s="477">
        <v>2407.828875</v>
      </c>
      <c r="H36" s="477">
        <v>921.723</v>
      </c>
      <c r="I36" s="477">
        <v>720.775</v>
      </c>
      <c r="J36" s="477">
        <v>780.054</v>
      </c>
      <c r="K36" s="477">
        <v>1254.688</v>
      </c>
      <c r="L36" s="477">
        <v>728.42223</v>
      </c>
      <c r="M36" s="477">
        <v>970.674</v>
      </c>
      <c r="N36" s="477">
        <v>505.4695</v>
      </c>
      <c r="O36" s="477">
        <v>515.4695</v>
      </c>
      <c r="P36" s="477">
        <v>515.8375</v>
      </c>
      <c r="Q36" s="477">
        <v>515.8375</v>
      </c>
      <c r="R36" s="477">
        <v>862.086</v>
      </c>
      <c r="S36" s="477">
        <v>1621.114</v>
      </c>
      <c r="T36" s="477">
        <v>965.246</v>
      </c>
      <c r="U36" s="477">
        <v>515.4695</v>
      </c>
      <c r="V36" s="477">
        <v>515.4695</v>
      </c>
      <c r="W36" s="477">
        <v>1116.558825</v>
      </c>
      <c r="X36" s="477">
        <v>1112.20395</v>
      </c>
    </row>
    <row r="37" ht="16.5" spans="1:24">
      <c r="A37" s="437">
        <v>13</v>
      </c>
      <c r="B37" s="477">
        <v>638.2725</v>
      </c>
      <c r="C37" s="477">
        <v>585.68325</v>
      </c>
      <c r="D37" s="477">
        <v>1445.3025</v>
      </c>
      <c r="E37" s="477">
        <v>1495.55445</v>
      </c>
      <c r="F37" s="477">
        <v>851.538</v>
      </c>
      <c r="G37" s="477">
        <v>2491.9047</v>
      </c>
      <c r="H37" s="477">
        <v>950.329</v>
      </c>
      <c r="I37" s="477">
        <v>744.321</v>
      </c>
      <c r="J37" s="477">
        <v>805.481</v>
      </c>
      <c r="K37" s="477">
        <v>1295.704</v>
      </c>
      <c r="L37" s="477">
        <v>752.397735</v>
      </c>
      <c r="M37" s="477">
        <v>1003.266</v>
      </c>
      <c r="N37" s="477">
        <v>521.467</v>
      </c>
      <c r="O37" s="477">
        <v>531.467</v>
      </c>
      <c r="P37" s="477">
        <v>533.284</v>
      </c>
      <c r="Q37" s="477">
        <v>533.284</v>
      </c>
      <c r="R37" s="477">
        <v>891.9755</v>
      </c>
      <c r="S37" s="477">
        <v>1665.7005</v>
      </c>
      <c r="T37" s="477">
        <v>994.595</v>
      </c>
      <c r="U37" s="477">
        <v>531.467</v>
      </c>
      <c r="V37" s="477">
        <v>531.467</v>
      </c>
      <c r="W37" s="477">
        <v>1152.510525</v>
      </c>
      <c r="X37" s="477">
        <v>1148.982525</v>
      </c>
    </row>
    <row r="38" ht="16.5" spans="1:24">
      <c r="A38" s="437">
        <v>13.5</v>
      </c>
      <c r="B38" s="477">
        <v>648.8625</v>
      </c>
      <c r="C38" s="477">
        <v>603.428475</v>
      </c>
      <c r="D38" s="477">
        <v>1489.51875</v>
      </c>
      <c r="E38" s="477">
        <v>1541.77725</v>
      </c>
      <c r="F38" s="477">
        <v>878.384</v>
      </c>
      <c r="G38" s="477">
        <v>2575.980525</v>
      </c>
      <c r="H38" s="477">
        <v>978.935</v>
      </c>
      <c r="I38" s="477">
        <v>767.878</v>
      </c>
      <c r="J38" s="477">
        <v>830.908</v>
      </c>
      <c r="K38" s="477">
        <v>1336.72</v>
      </c>
      <c r="L38" s="477">
        <v>776.37324</v>
      </c>
      <c r="M38" s="477">
        <v>1035.8695</v>
      </c>
      <c r="N38" s="477">
        <v>537.453</v>
      </c>
      <c r="O38" s="477">
        <v>547.453</v>
      </c>
      <c r="P38" s="477">
        <v>550.7305</v>
      </c>
      <c r="Q38" s="477">
        <v>550.7305</v>
      </c>
      <c r="R38" s="477">
        <v>921.8765</v>
      </c>
      <c r="S38" s="477">
        <v>1710.2985</v>
      </c>
      <c r="T38" s="477">
        <v>1023.944</v>
      </c>
      <c r="U38" s="477">
        <v>547.453</v>
      </c>
      <c r="V38" s="477">
        <v>547.453</v>
      </c>
      <c r="W38" s="477">
        <v>1188.47325</v>
      </c>
      <c r="X38" s="477">
        <v>1185.7611</v>
      </c>
    </row>
    <row r="39" ht="16.5" spans="1:24">
      <c r="A39" s="437">
        <v>14</v>
      </c>
      <c r="B39" s="477">
        <v>659.4525</v>
      </c>
      <c r="C39" s="477">
        <v>621.184725</v>
      </c>
      <c r="D39" s="477">
        <v>1533.735</v>
      </c>
      <c r="E39" s="477">
        <v>1587.989025</v>
      </c>
      <c r="F39" s="477">
        <v>905.23</v>
      </c>
      <c r="G39" s="477">
        <v>2660.045325</v>
      </c>
      <c r="H39" s="477">
        <v>1007.541</v>
      </c>
      <c r="I39" s="477">
        <v>791.424</v>
      </c>
      <c r="J39" s="477">
        <v>856.335</v>
      </c>
      <c r="K39" s="477">
        <v>1377.736</v>
      </c>
      <c r="L39" s="477">
        <v>800.348745</v>
      </c>
      <c r="M39" s="477">
        <v>1068.4615</v>
      </c>
      <c r="N39" s="477">
        <v>553.439</v>
      </c>
      <c r="O39" s="477">
        <v>563.439</v>
      </c>
      <c r="P39" s="477">
        <v>568.177</v>
      </c>
      <c r="Q39" s="477">
        <v>568.177</v>
      </c>
      <c r="R39" s="477">
        <v>951.766</v>
      </c>
      <c r="S39" s="477">
        <v>1754.885</v>
      </c>
      <c r="T39" s="477">
        <v>1053.293</v>
      </c>
      <c r="U39" s="477">
        <v>563.439</v>
      </c>
      <c r="V39" s="477">
        <v>563.439</v>
      </c>
      <c r="W39" s="477">
        <v>1224.42495</v>
      </c>
      <c r="X39" s="477">
        <v>1222.539675</v>
      </c>
    </row>
    <row r="40" ht="16.5" spans="1:24">
      <c r="A40" s="437">
        <v>14.5</v>
      </c>
      <c r="B40" s="477">
        <v>670.0425</v>
      </c>
      <c r="C40" s="477">
        <v>638.940975</v>
      </c>
      <c r="D40" s="477">
        <v>1577.95125</v>
      </c>
      <c r="E40" s="477">
        <v>1634.2008</v>
      </c>
      <c r="F40" s="477">
        <v>932.076</v>
      </c>
      <c r="G40" s="477">
        <v>2744.12115</v>
      </c>
      <c r="H40" s="477">
        <v>1036.158</v>
      </c>
      <c r="I40" s="477">
        <v>814.97</v>
      </c>
      <c r="J40" s="477">
        <v>881.762</v>
      </c>
      <c r="K40" s="477">
        <v>1418.752</v>
      </c>
      <c r="L40" s="477">
        <v>824.32425</v>
      </c>
      <c r="M40" s="477">
        <v>1101.065</v>
      </c>
      <c r="N40" s="477">
        <v>569.4365</v>
      </c>
      <c r="O40" s="477">
        <v>579.4365</v>
      </c>
      <c r="P40" s="477">
        <v>585.6235</v>
      </c>
      <c r="Q40" s="477">
        <v>585.6235</v>
      </c>
      <c r="R40" s="477">
        <v>981.667</v>
      </c>
      <c r="S40" s="477">
        <v>1799.4715</v>
      </c>
      <c r="T40" s="477">
        <v>1082.6535</v>
      </c>
      <c r="U40" s="477">
        <v>579.4365</v>
      </c>
      <c r="V40" s="477">
        <v>579.4365</v>
      </c>
      <c r="W40" s="477">
        <v>1260.37665</v>
      </c>
      <c r="X40" s="477">
        <v>1259.31825</v>
      </c>
    </row>
    <row r="41" ht="16.5" spans="1:24">
      <c r="A41" s="437">
        <v>15</v>
      </c>
      <c r="B41" s="477">
        <v>680.6325</v>
      </c>
      <c r="C41" s="477">
        <v>656.697225</v>
      </c>
      <c r="D41" s="477">
        <v>1622.1675</v>
      </c>
      <c r="E41" s="477">
        <v>1680.4236</v>
      </c>
      <c r="F41" s="477">
        <v>958.922</v>
      </c>
      <c r="G41" s="477">
        <v>2828.18595</v>
      </c>
      <c r="H41" s="477">
        <v>1064.764</v>
      </c>
      <c r="I41" s="477">
        <v>838.516</v>
      </c>
      <c r="J41" s="477">
        <v>907.189</v>
      </c>
      <c r="K41" s="477">
        <v>1459.768</v>
      </c>
      <c r="L41" s="477">
        <v>848.299755</v>
      </c>
      <c r="M41" s="477">
        <v>1133.6685</v>
      </c>
      <c r="N41" s="477">
        <v>585.4225</v>
      </c>
      <c r="O41" s="477">
        <v>595.4225</v>
      </c>
      <c r="P41" s="477">
        <v>603.0815</v>
      </c>
      <c r="Q41" s="477">
        <v>603.0815</v>
      </c>
      <c r="R41" s="477">
        <v>1011.5565</v>
      </c>
      <c r="S41" s="477">
        <v>1844.0695</v>
      </c>
      <c r="T41" s="477">
        <v>1112.0025</v>
      </c>
      <c r="U41" s="477">
        <v>595.4225</v>
      </c>
      <c r="V41" s="477">
        <v>595.4225</v>
      </c>
      <c r="W41" s="477">
        <v>1296.32835</v>
      </c>
      <c r="X41" s="477">
        <v>1296.096825</v>
      </c>
    </row>
    <row r="42" ht="16.5" spans="1:24">
      <c r="A42" s="437">
        <v>15.5</v>
      </c>
      <c r="B42" s="477">
        <v>691.2225</v>
      </c>
      <c r="C42" s="477">
        <v>674.44245</v>
      </c>
      <c r="D42" s="477">
        <v>1666.38375</v>
      </c>
      <c r="E42" s="477">
        <v>1726.635375</v>
      </c>
      <c r="F42" s="477">
        <v>985.768</v>
      </c>
      <c r="G42" s="477">
        <v>2912.261775</v>
      </c>
      <c r="H42" s="477">
        <v>1093.37</v>
      </c>
      <c r="I42" s="477">
        <v>862.062</v>
      </c>
      <c r="J42" s="477">
        <v>932.616</v>
      </c>
      <c r="K42" s="477">
        <v>1500.784</v>
      </c>
      <c r="L42" s="477">
        <v>872.27526</v>
      </c>
      <c r="M42" s="477">
        <v>1166.2605</v>
      </c>
      <c r="N42" s="477">
        <v>601.4085</v>
      </c>
      <c r="O42" s="477">
        <v>611.4085</v>
      </c>
      <c r="P42" s="477">
        <v>620.528</v>
      </c>
      <c r="Q42" s="477">
        <v>620.528</v>
      </c>
      <c r="R42" s="477">
        <v>1041.4575</v>
      </c>
      <c r="S42" s="477">
        <v>1888.656</v>
      </c>
      <c r="T42" s="477">
        <v>1141.3515</v>
      </c>
      <c r="U42" s="477">
        <v>611.4085</v>
      </c>
      <c r="V42" s="477">
        <v>611.4085</v>
      </c>
      <c r="W42" s="477">
        <v>1332.28005</v>
      </c>
      <c r="X42" s="477">
        <v>1332.864375</v>
      </c>
    </row>
    <row r="43" ht="16.5" spans="1:24">
      <c r="A43" s="437">
        <v>16</v>
      </c>
      <c r="B43" s="477">
        <v>701.8125</v>
      </c>
      <c r="C43" s="477">
        <v>692.1987</v>
      </c>
      <c r="D43" s="477">
        <v>1710.6</v>
      </c>
      <c r="E43" s="477">
        <v>1772.858175</v>
      </c>
      <c r="F43" s="477">
        <v>1012.603</v>
      </c>
      <c r="G43" s="477">
        <v>2996.3376</v>
      </c>
      <c r="H43" s="477">
        <v>1121.976</v>
      </c>
      <c r="I43" s="477">
        <v>885.608</v>
      </c>
      <c r="J43" s="477">
        <v>958.043</v>
      </c>
      <c r="K43" s="477">
        <v>1541.8</v>
      </c>
      <c r="L43" s="477">
        <v>896.250765</v>
      </c>
      <c r="M43" s="477">
        <v>1198.864</v>
      </c>
      <c r="N43" s="477">
        <v>617.406</v>
      </c>
      <c r="O43" s="477">
        <v>627.406</v>
      </c>
      <c r="P43" s="477">
        <v>637.9745</v>
      </c>
      <c r="Q43" s="477">
        <v>637.9745</v>
      </c>
      <c r="R43" s="477">
        <v>1071.347</v>
      </c>
      <c r="S43" s="477">
        <v>1933.2425</v>
      </c>
      <c r="T43" s="477">
        <v>1170.7005</v>
      </c>
      <c r="U43" s="477">
        <v>627.406</v>
      </c>
      <c r="V43" s="477">
        <v>627.406</v>
      </c>
      <c r="W43" s="477">
        <v>1368.23175</v>
      </c>
      <c r="X43" s="477">
        <v>1369.64295</v>
      </c>
    </row>
    <row r="44" ht="16.5" spans="1:24">
      <c r="A44" s="437">
        <v>16.5</v>
      </c>
      <c r="B44" s="477">
        <v>712.4025</v>
      </c>
      <c r="C44" s="477">
        <v>709.95495</v>
      </c>
      <c r="D44" s="477">
        <v>1754.81625</v>
      </c>
      <c r="E44" s="477">
        <v>1819.06995</v>
      </c>
      <c r="F44" s="477">
        <v>1039.449</v>
      </c>
      <c r="G44" s="477">
        <v>3080.4024</v>
      </c>
      <c r="H44" s="477">
        <v>1150.593</v>
      </c>
      <c r="I44" s="477">
        <v>909.154</v>
      </c>
      <c r="J44" s="477">
        <v>983.47</v>
      </c>
      <c r="K44" s="477">
        <v>1582.816</v>
      </c>
      <c r="L44" s="477">
        <v>920.22627</v>
      </c>
      <c r="M44" s="477">
        <v>1231.4675</v>
      </c>
      <c r="N44" s="477">
        <v>633.392</v>
      </c>
      <c r="O44" s="477">
        <v>643.392</v>
      </c>
      <c r="P44" s="477">
        <v>655.421</v>
      </c>
      <c r="Q44" s="477">
        <v>655.421</v>
      </c>
      <c r="R44" s="477">
        <v>1101.2365</v>
      </c>
      <c r="S44" s="477">
        <v>1977.8405</v>
      </c>
      <c r="T44" s="477">
        <v>1200.0495</v>
      </c>
      <c r="U44" s="477">
        <v>643.392</v>
      </c>
      <c r="V44" s="477">
        <v>643.392</v>
      </c>
      <c r="W44" s="477">
        <v>1404.18345</v>
      </c>
      <c r="X44" s="477">
        <v>1406.421525</v>
      </c>
    </row>
    <row r="45" ht="16.5" spans="1:24">
      <c r="A45" s="437">
        <v>17</v>
      </c>
      <c r="B45" s="477">
        <v>722.9925</v>
      </c>
      <c r="C45" s="477">
        <v>727.7112</v>
      </c>
      <c r="D45" s="477">
        <v>1799.0325</v>
      </c>
      <c r="E45" s="477">
        <v>1865.281725</v>
      </c>
      <c r="F45" s="477">
        <v>1066.295</v>
      </c>
      <c r="G45" s="477">
        <v>3164.478225</v>
      </c>
      <c r="H45" s="477">
        <v>1179.199</v>
      </c>
      <c r="I45" s="477">
        <v>932.711</v>
      </c>
      <c r="J45" s="477">
        <v>1008.897</v>
      </c>
      <c r="K45" s="477">
        <v>1623.832</v>
      </c>
      <c r="L45" s="477">
        <v>944.201775</v>
      </c>
      <c r="M45" s="477">
        <v>1264.0595</v>
      </c>
      <c r="N45" s="477">
        <v>649.378</v>
      </c>
      <c r="O45" s="477">
        <v>659.378</v>
      </c>
      <c r="P45" s="477">
        <v>672.8675</v>
      </c>
      <c r="Q45" s="477">
        <v>672.8675</v>
      </c>
      <c r="R45" s="477">
        <v>1131.1375</v>
      </c>
      <c r="S45" s="477">
        <v>2022.427</v>
      </c>
      <c r="T45" s="477">
        <v>1229.41</v>
      </c>
      <c r="U45" s="477">
        <v>659.378</v>
      </c>
      <c r="V45" s="477">
        <v>659.378</v>
      </c>
      <c r="W45" s="477">
        <v>1440.13515</v>
      </c>
      <c r="X45" s="477">
        <v>1443.2001</v>
      </c>
    </row>
    <row r="46" ht="16.5" spans="1:24">
      <c r="A46" s="437">
        <v>17.5</v>
      </c>
      <c r="B46" s="477">
        <v>733.5825</v>
      </c>
      <c r="C46" s="477">
        <v>745.456425</v>
      </c>
      <c r="D46" s="477">
        <v>1843.24875</v>
      </c>
      <c r="E46" s="477">
        <v>1911.504525</v>
      </c>
      <c r="F46" s="477">
        <v>1093.141</v>
      </c>
      <c r="G46" s="477">
        <v>3248.55405</v>
      </c>
      <c r="H46" s="477">
        <v>1207.805</v>
      </c>
      <c r="I46" s="477">
        <v>956.257</v>
      </c>
      <c r="J46" s="477">
        <v>1034.335</v>
      </c>
      <c r="K46" s="477">
        <v>1664.848</v>
      </c>
      <c r="L46" s="477">
        <v>968.17728</v>
      </c>
      <c r="M46" s="477">
        <v>1296.663</v>
      </c>
      <c r="N46" s="477">
        <v>665.3755</v>
      </c>
      <c r="O46" s="477">
        <v>675.3755</v>
      </c>
      <c r="P46" s="477">
        <v>690.314</v>
      </c>
      <c r="Q46" s="477">
        <v>690.314</v>
      </c>
      <c r="R46" s="477">
        <v>1161.027</v>
      </c>
      <c r="S46" s="477">
        <v>2067.0135</v>
      </c>
      <c r="T46" s="477">
        <v>1258.759</v>
      </c>
      <c r="U46" s="477">
        <v>675.3755</v>
      </c>
      <c r="V46" s="477">
        <v>675.3755</v>
      </c>
      <c r="W46" s="477">
        <v>1476.08685</v>
      </c>
      <c r="X46" s="477">
        <v>1479.978675</v>
      </c>
    </row>
    <row r="47" ht="16.5" spans="1:24">
      <c r="A47" s="437">
        <v>18</v>
      </c>
      <c r="B47" s="477">
        <v>744.1725</v>
      </c>
      <c r="C47" s="477">
        <v>763.212675</v>
      </c>
      <c r="D47" s="477">
        <v>1887.465</v>
      </c>
      <c r="E47" s="477">
        <v>1957.7163</v>
      </c>
      <c r="F47" s="477">
        <v>1119.987</v>
      </c>
      <c r="G47" s="477">
        <v>3332.61885</v>
      </c>
      <c r="H47" s="477">
        <v>1236.411</v>
      </c>
      <c r="I47" s="477">
        <v>979.803</v>
      </c>
      <c r="J47" s="477">
        <v>1059.762</v>
      </c>
      <c r="K47" s="477">
        <v>1705.864</v>
      </c>
      <c r="L47" s="477">
        <v>992.152785</v>
      </c>
      <c r="M47" s="477">
        <v>1329.2665</v>
      </c>
      <c r="N47" s="477">
        <v>681.3615</v>
      </c>
      <c r="O47" s="477">
        <v>691.3615</v>
      </c>
      <c r="P47" s="477">
        <v>707.7605</v>
      </c>
      <c r="Q47" s="477">
        <v>707.7605</v>
      </c>
      <c r="R47" s="477">
        <v>1190.928</v>
      </c>
      <c r="S47" s="477">
        <v>2111.6</v>
      </c>
      <c r="T47" s="477">
        <v>1288.108</v>
      </c>
      <c r="U47" s="477">
        <v>691.3615</v>
      </c>
      <c r="V47" s="477">
        <v>691.3615</v>
      </c>
      <c r="W47" s="477">
        <v>1512.03855</v>
      </c>
      <c r="X47" s="477">
        <v>1516.75725</v>
      </c>
    </row>
    <row r="48" ht="16.5" spans="1:24">
      <c r="A48" s="437">
        <v>18.5</v>
      </c>
      <c r="B48" s="477">
        <v>754.7625</v>
      </c>
      <c r="C48" s="477">
        <v>780.968925</v>
      </c>
      <c r="D48" s="477">
        <v>1931.68125</v>
      </c>
      <c r="E48" s="477">
        <v>2003.928075</v>
      </c>
      <c r="F48" s="477">
        <v>1146.833</v>
      </c>
      <c r="G48" s="477">
        <v>3416.694675</v>
      </c>
      <c r="H48" s="477">
        <v>1265.028</v>
      </c>
      <c r="I48" s="477">
        <v>1003.349</v>
      </c>
      <c r="J48" s="477">
        <v>1085.189</v>
      </c>
      <c r="K48" s="477">
        <v>1746.88</v>
      </c>
      <c r="L48" s="477">
        <v>1016.12829</v>
      </c>
      <c r="M48" s="477">
        <v>1361.8585</v>
      </c>
      <c r="N48" s="477">
        <v>697.3475</v>
      </c>
      <c r="O48" s="477">
        <v>707.3475</v>
      </c>
      <c r="P48" s="477">
        <v>725.2185</v>
      </c>
      <c r="Q48" s="477">
        <v>725.2185</v>
      </c>
      <c r="R48" s="477">
        <v>1220.8175</v>
      </c>
      <c r="S48" s="477">
        <v>2156.198</v>
      </c>
      <c r="T48" s="477">
        <v>1317.457</v>
      </c>
      <c r="U48" s="477">
        <v>707.3475</v>
      </c>
      <c r="V48" s="477">
        <v>707.3475</v>
      </c>
      <c r="W48" s="477">
        <v>1547.99025</v>
      </c>
      <c r="X48" s="477">
        <v>1553.535825</v>
      </c>
    </row>
    <row r="49" ht="16.5" spans="1:24">
      <c r="A49" s="437">
        <v>19</v>
      </c>
      <c r="B49" s="477">
        <v>765.3525</v>
      </c>
      <c r="C49" s="477">
        <v>798.725175</v>
      </c>
      <c r="D49" s="477">
        <v>1975.8975</v>
      </c>
      <c r="E49" s="477">
        <v>2050.150875</v>
      </c>
      <c r="F49" s="477">
        <v>1173.668</v>
      </c>
      <c r="G49" s="477">
        <v>3500.759475</v>
      </c>
      <c r="H49" s="477">
        <v>1293.634</v>
      </c>
      <c r="I49" s="477">
        <v>1026.895</v>
      </c>
      <c r="J49" s="477">
        <v>1110.616</v>
      </c>
      <c r="K49" s="477">
        <v>1787.896</v>
      </c>
      <c r="L49" s="477">
        <v>1040.0916675</v>
      </c>
      <c r="M49" s="477">
        <v>1394.462</v>
      </c>
      <c r="N49" s="477">
        <v>713.3335</v>
      </c>
      <c r="O49" s="477">
        <v>723.3335</v>
      </c>
      <c r="P49" s="477">
        <v>742.665</v>
      </c>
      <c r="Q49" s="477">
        <v>742.665</v>
      </c>
      <c r="R49" s="477">
        <v>1250.7185</v>
      </c>
      <c r="S49" s="477">
        <v>2200.7845</v>
      </c>
      <c r="T49" s="477">
        <v>1346.806</v>
      </c>
      <c r="U49" s="477">
        <v>723.3335</v>
      </c>
      <c r="V49" s="477">
        <v>723.3335</v>
      </c>
      <c r="W49" s="477">
        <v>1583.94195</v>
      </c>
      <c r="X49" s="477">
        <v>1590.3144</v>
      </c>
    </row>
    <row r="50" ht="16.5" spans="1:24">
      <c r="A50" s="437">
        <v>19.5</v>
      </c>
      <c r="B50" s="477">
        <v>775.9425</v>
      </c>
      <c r="C50" s="477">
        <v>816.4704</v>
      </c>
      <c r="D50" s="477">
        <v>2020.11375</v>
      </c>
      <c r="E50" s="477">
        <v>2096.36265</v>
      </c>
      <c r="F50" s="477">
        <v>1200.514</v>
      </c>
      <c r="G50" s="477">
        <v>3584.8353</v>
      </c>
      <c r="H50" s="477">
        <v>1322.24</v>
      </c>
      <c r="I50" s="477">
        <v>1050.441</v>
      </c>
      <c r="J50" s="477">
        <v>1136.043</v>
      </c>
      <c r="K50" s="477">
        <v>1828.912</v>
      </c>
      <c r="L50" s="477">
        <v>1064.0671725</v>
      </c>
      <c r="M50" s="477">
        <v>1427.054</v>
      </c>
      <c r="N50" s="477">
        <v>729.331</v>
      </c>
      <c r="O50" s="477">
        <v>739.331</v>
      </c>
      <c r="P50" s="477">
        <v>760.1115</v>
      </c>
      <c r="Q50" s="477">
        <v>760.1115</v>
      </c>
      <c r="R50" s="477">
        <v>1280.608</v>
      </c>
      <c r="S50" s="477">
        <v>2245.371</v>
      </c>
      <c r="T50" s="477">
        <v>1376.1665</v>
      </c>
      <c r="U50" s="477">
        <v>739.331</v>
      </c>
      <c r="V50" s="477">
        <v>739.331</v>
      </c>
      <c r="W50" s="477">
        <v>1619.89365</v>
      </c>
      <c r="X50" s="477">
        <v>1627.08195</v>
      </c>
    </row>
    <row r="51" ht="16.5" spans="1:24">
      <c r="A51" s="437">
        <v>20</v>
      </c>
      <c r="B51" s="477">
        <v>786.5325</v>
      </c>
      <c r="C51" s="477">
        <v>834.22665</v>
      </c>
      <c r="D51" s="477">
        <v>2064.33</v>
      </c>
      <c r="E51" s="477">
        <v>2142.574425</v>
      </c>
      <c r="F51" s="477">
        <v>1227.36</v>
      </c>
      <c r="G51" s="477">
        <v>3668.911125</v>
      </c>
      <c r="H51" s="477">
        <v>1350.846</v>
      </c>
      <c r="I51" s="477">
        <v>1073.987</v>
      </c>
      <c r="J51" s="477">
        <v>1161.47</v>
      </c>
      <c r="K51" s="477">
        <v>1869.928</v>
      </c>
      <c r="L51" s="477">
        <v>1088.0426775</v>
      </c>
      <c r="M51" s="477">
        <v>1459.6575</v>
      </c>
      <c r="N51" s="477">
        <v>745.317</v>
      </c>
      <c r="O51" s="477">
        <v>755.317</v>
      </c>
      <c r="P51" s="477">
        <v>777.558</v>
      </c>
      <c r="Q51" s="477">
        <v>777.558</v>
      </c>
      <c r="R51" s="477">
        <v>1310.509</v>
      </c>
      <c r="S51" s="477">
        <v>2289.969</v>
      </c>
      <c r="T51" s="477">
        <v>1405.5155</v>
      </c>
      <c r="U51" s="477">
        <v>755.317</v>
      </c>
      <c r="V51" s="477">
        <v>755.317</v>
      </c>
      <c r="W51" s="477">
        <v>1655.84535</v>
      </c>
      <c r="X51" s="477">
        <v>1663.860525</v>
      </c>
    </row>
    <row r="52" ht="16.5" spans="1:24">
      <c r="A52" s="437">
        <v>20.5</v>
      </c>
      <c r="B52" s="477">
        <v>797.1225</v>
      </c>
      <c r="C52" s="477">
        <v>851.9829</v>
      </c>
      <c r="D52" s="477">
        <v>2108.54625</v>
      </c>
      <c r="E52" s="477">
        <v>2188.797225</v>
      </c>
      <c r="F52" s="477">
        <v>1254.206</v>
      </c>
      <c r="G52" s="477">
        <v>3752.975925</v>
      </c>
      <c r="H52" s="477">
        <v>1379.463</v>
      </c>
      <c r="I52" s="477">
        <v>1097.544</v>
      </c>
      <c r="J52" s="477">
        <v>1186.897</v>
      </c>
      <c r="K52" s="477">
        <v>1910.944</v>
      </c>
      <c r="L52" s="477">
        <v>1112.0181825</v>
      </c>
      <c r="M52" s="477">
        <v>1492.261</v>
      </c>
      <c r="N52" s="477">
        <v>761.303</v>
      </c>
      <c r="O52" s="477">
        <v>771.303</v>
      </c>
      <c r="P52" s="477">
        <v>795.0045</v>
      </c>
      <c r="Q52" s="477">
        <v>795.0045</v>
      </c>
      <c r="R52" s="477">
        <v>1340.3985</v>
      </c>
      <c r="S52" s="477">
        <v>2334.5555</v>
      </c>
      <c r="T52" s="477">
        <v>1434.8645</v>
      </c>
      <c r="U52" s="477">
        <v>771.303</v>
      </c>
      <c r="V52" s="477">
        <v>771.303</v>
      </c>
      <c r="W52" s="477">
        <v>1691.808075</v>
      </c>
      <c r="X52" s="477">
        <v>1700.6391</v>
      </c>
    </row>
    <row r="53" ht="12" customHeight="1" spans="1:24">
      <c r="A53" s="437" t="s">
        <v>901</v>
      </c>
      <c r="B53" s="437"/>
      <c r="C53" s="437"/>
      <c r="D53" s="437"/>
      <c r="E53" s="437"/>
      <c r="F53" s="437"/>
      <c r="G53" s="437"/>
      <c r="H53" s="437"/>
      <c r="I53" s="437"/>
      <c r="J53" s="437"/>
      <c r="K53" s="437"/>
      <c r="L53" s="437"/>
      <c r="M53" s="437"/>
      <c r="N53" s="437"/>
      <c r="O53" s="437"/>
      <c r="P53" s="437"/>
      <c r="Q53" s="437"/>
      <c r="R53" s="437"/>
      <c r="S53" s="437"/>
      <c r="T53" s="437"/>
      <c r="U53" s="437"/>
      <c r="V53" s="437"/>
      <c r="W53" s="437"/>
      <c r="X53" s="437"/>
    </row>
    <row r="54" ht="16.5" spans="1:24">
      <c r="A54" s="437" t="s">
        <v>902</v>
      </c>
      <c r="B54" s="478">
        <v>37.6</v>
      </c>
      <c r="C54" s="478">
        <v>36.2</v>
      </c>
      <c r="D54" s="478">
        <v>99.1</v>
      </c>
      <c r="E54" s="478">
        <v>100.52</v>
      </c>
      <c r="F54" s="478">
        <v>61.15</v>
      </c>
      <c r="G54" s="478">
        <v>140.84</v>
      </c>
      <c r="H54" s="478">
        <v>64.07</v>
      </c>
      <c r="I54" s="478">
        <v>57.11</v>
      </c>
      <c r="J54" s="478">
        <v>58.45</v>
      </c>
      <c r="K54" s="478">
        <v>79.58</v>
      </c>
      <c r="L54" s="478">
        <v>39.2</v>
      </c>
      <c r="M54" s="478">
        <v>43.7</v>
      </c>
      <c r="N54" s="478">
        <v>31.49</v>
      </c>
      <c r="O54" s="478">
        <v>31.68</v>
      </c>
      <c r="P54" s="478">
        <v>38.7</v>
      </c>
      <c r="Q54" s="478">
        <v>40.66</v>
      </c>
      <c r="R54" s="478">
        <v>58.03</v>
      </c>
      <c r="S54" s="478">
        <v>32.1</v>
      </c>
      <c r="T54" s="478">
        <v>40.16</v>
      </c>
      <c r="U54" s="478">
        <v>29.34</v>
      </c>
      <c r="V54" s="478">
        <v>37.17</v>
      </c>
      <c r="W54" s="478">
        <v>78.45</v>
      </c>
      <c r="X54" s="478">
        <v>79.58</v>
      </c>
    </row>
    <row r="55" ht="16.5" spans="1:24">
      <c r="A55" s="437" t="s">
        <v>903</v>
      </c>
      <c r="B55" s="478">
        <v>36.6</v>
      </c>
      <c r="C55" s="478">
        <v>36.06</v>
      </c>
      <c r="D55" s="478">
        <v>95.1</v>
      </c>
      <c r="E55" s="478">
        <v>100.15</v>
      </c>
      <c r="F55" s="478">
        <v>58.88</v>
      </c>
      <c r="G55" s="478">
        <v>135.1</v>
      </c>
      <c r="H55" s="478">
        <v>63.34</v>
      </c>
      <c r="I55" s="478">
        <v>56.21</v>
      </c>
      <c r="J55" s="478">
        <v>56.87</v>
      </c>
      <c r="K55" s="478">
        <v>77.17</v>
      </c>
      <c r="L55" s="478">
        <v>38.2</v>
      </c>
      <c r="M55" s="478">
        <v>40.91</v>
      </c>
      <c r="N55" s="478">
        <v>31.48</v>
      </c>
      <c r="O55" s="478">
        <v>31.67</v>
      </c>
      <c r="P55" s="478">
        <v>38.44</v>
      </c>
      <c r="Q55" s="478">
        <v>39.46</v>
      </c>
      <c r="R55" s="478">
        <v>58.42</v>
      </c>
      <c r="S55" s="478">
        <v>31.3</v>
      </c>
      <c r="T55" s="478">
        <v>38.54</v>
      </c>
      <c r="U55" s="478">
        <v>29.33</v>
      </c>
      <c r="V55" s="478">
        <v>36.09</v>
      </c>
      <c r="W55" s="478">
        <v>75.13</v>
      </c>
      <c r="X55" s="478">
        <v>77.17</v>
      </c>
    </row>
    <row r="56" ht="16.5" spans="1:24">
      <c r="A56" s="437" t="s">
        <v>904</v>
      </c>
      <c r="B56" s="478">
        <v>29.7</v>
      </c>
      <c r="C56" s="478">
        <v>35.77</v>
      </c>
      <c r="D56" s="478">
        <v>79.39</v>
      </c>
      <c r="E56" s="478">
        <v>88.44</v>
      </c>
      <c r="F56" s="478">
        <v>58.92</v>
      </c>
      <c r="G56" s="478">
        <v>130.55</v>
      </c>
      <c r="H56" s="478">
        <v>59.97</v>
      </c>
      <c r="I56" s="478">
        <v>55.76</v>
      </c>
      <c r="J56" s="478">
        <v>56.93</v>
      </c>
      <c r="K56" s="478">
        <v>74.81</v>
      </c>
      <c r="L56" s="478">
        <v>37.7</v>
      </c>
      <c r="M56" s="478">
        <v>38.32</v>
      </c>
      <c r="N56" s="478">
        <v>29.88</v>
      </c>
      <c r="O56" s="478">
        <v>27.95</v>
      </c>
      <c r="P56" s="478">
        <v>36.62</v>
      </c>
      <c r="Q56" s="478">
        <v>38.59</v>
      </c>
      <c r="R56" s="478">
        <v>58.27</v>
      </c>
      <c r="S56" s="478">
        <v>24.8</v>
      </c>
      <c r="T56" s="478">
        <v>35.77</v>
      </c>
      <c r="U56" s="478">
        <v>29.08</v>
      </c>
      <c r="V56" s="478">
        <v>34.26</v>
      </c>
      <c r="W56" s="478">
        <v>74.91</v>
      </c>
      <c r="X56" s="478">
        <v>74.81</v>
      </c>
    </row>
    <row r="57" ht="16.5" spans="1:24">
      <c r="A57" s="437" t="s">
        <v>905</v>
      </c>
      <c r="B57" s="478">
        <v>28.5</v>
      </c>
      <c r="C57" s="478">
        <v>35.6</v>
      </c>
      <c r="D57" s="478">
        <v>74.9</v>
      </c>
      <c r="E57" s="478">
        <v>85.7</v>
      </c>
      <c r="F57" s="478">
        <v>58.13</v>
      </c>
      <c r="G57" s="478">
        <v>127.1</v>
      </c>
      <c r="H57" s="478">
        <v>59.69</v>
      </c>
      <c r="I57" s="478">
        <v>53.1</v>
      </c>
      <c r="J57" s="478">
        <v>53.94</v>
      </c>
      <c r="K57" s="478">
        <v>73.27</v>
      </c>
      <c r="L57" s="478">
        <v>36</v>
      </c>
      <c r="M57" s="478">
        <v>31.24</v>
      </c>
      <c r="N57" s="478">
        <v>29.9</v>
      </c>
      <c r="O57" s="478">
        <v>27.83</v>
      </c>
      <c r="P57" s="478">
        <v>32.78</v>
      </c>
      <c r="Q57" s="478">
        <v>37.11</v>
      </c>
      <c r="R57" s="478">
        <v>57.92</v>
      </c>
      <c r="S57" s="478">
        <v>23.9</v>
      </c>
      <c r="T57" s="478">
        <v>34.1</v>
      </c>
      <c r="U57" s="478">
        <v>29.09</v>
      </c>
      <c r="V57" s="478">
        <v>32.6</v>
      </c>
      <c r="W57" s="478">
        <v>73.1</v>
      </c>
      <c r="X57" s="478">
        <v>73.27</v>
      </c>
    </row>
    <row r="58" ht="16.5" customHeight="1" spans="1:25">
      <c r="A58" s="439" t="s">
        <v>906</v>
      </c>
      <c r="B58" s="440"/>
      <c r="C58" s="440"/>
      <c r="D58" s="440"/>
      <c r="E58" s="440"/>
      <c r="F58" s="440"/>
      <c r="G58" s="440"/>
      <c r="H58" s="440"/>
      <c r="I58" s="440"/>
      <c r="J58" s="440"/>
      <c r="K58" s="440"/>
      <c r="L58" s="440"/>
      <c r="M58" s="440"/>
      <c r="N58" s="440"/>
      <c r="O58" s="440"/>
      <c r="P58" s="440"/>
      <c r="Q58" s="440"/>
      <c r="R58" s="440"/>
      <c r="S58" s="440"/>
      <c r="T58" s="440"/>
      <c r="U58" s="440"/>
      <c r="V58" s="440"/>
      <c r="W58" s="440"/>
      <c r="X58" s="453"/>
      <c r="Y58" s="459"/>
    </row>
    <row r="59" ht="16.5" customHeight="1" spans="1:25">
      <c r="A59" s="441" t="s">
        <v>907</v>
      </c>
      <c r="B59" s="442"/>
      <c r="C59" s="442"/>
      <c r="D59" s="442"/>
      <c r="E59" s="442"/>
      <c r="F59" s="442"/>
      <c r="G59" s="442"/>
      <c r="H59" s="442"/>
      <c r="I59" s="442"/>
      <c r="J59" s="442"/>
      <c r="K59" s="442"/>
      <c r="L59" s="442"/>
      <c r="M59" s="442"/>
      <c r="N59" s="442"/>
      <c r="O59" s="442"/>
      <c r="P59" s="442"/>
      <c r="Q59" s="442"/>
      <c r="R59" s="442"/>
      <c r="S59" s="442"/>
      <c r="T59" s="442"/>
      <c r="U59" s="442"/>
      <c r="V59" s="442"/>
      <c r="W59" s="442"/>
      <c r="X59" s="454"/>
      <c r="Y59" s="460"/>
    </row>
    <row r="60" ht="21.75" customHeight="1" spans="1:25">
      <c r="A60" s="441" t="s">
        <v>908</v>
      </c>
      <c r="B60" s="443"/>
      <c r="C60" s="443"/>
      <c r="D60" s="443"/>
      <c r="E60" s="443"/>
      <c r="F60" s="443"/>
      <c r="G60" s="443"/>
      <c r="H60" s="443"/>
      <c r="I60" s="443"/>
      <c r="J60" s="443"/>
      <c r="K60" s="443"/>
      <c r="L60" s="443"/>
      <c r="M60" s="443"/>
      <c r="N60" s="443"/>
      <c r="O60" s="443"/>
      <c r="P60" s="443"/>
      <c r="Q60" s="443"/>
      <c r="R60" s="443"/>
      <c r="S60" s="443"/>
      <c r="T60" s="443"/>
      <c r="U60" s="443"/>
      <c r="V60" s="443"/>
      <c r="W60" s="443"/>
      <c r="X60" s="455"/>
      <c r="Y60" s="460"/>
    </row>
    <row r="61" ht="16" customHeight="1" spans="1:25">
      <c r="A61" s="444" t="s">
        <v>909</v>
      </c>
      <c r="B61" s="443"/>
      <c r="C61" s="443"/>
      <c r="D61" s="443"/>
      <c r="E61" s="443"/>
      <c r="F61" s="443"/>
      <c r="G61" s="443"/>
      <c r="H61" s="443"/>
      <c r="I61" s="443"/>
      <c r="J61" s="443"/>
      <c r="K61" s="443"/>
      <c r="L61" s="443"/>
      <c r="M61" s="443"/>
      <c r="N61" s="443"/>
      <c r="O61" s="443"/>
      <c r="P61" s="443"/>
      <c r="Q61" s="443"/>
      <c r="R61" s="443"/>
      <c r="S61" s="443"/>
      <c r="T61" s="443"/>
      <c r="U61" s="443"/>
      <c r="V61" s="443"/>
      <c r="W61" s="443"/>
      <c r="X61" s="455"/>
      <c r="Y61" s="460"/>
    </row>
    <row r="62" ht="16" customHeight="1" spans="1:25">
      <c r="A62" s="444" t="s">
        <v>910</v>
      </c>
      <c r="B62" s="443"/>
      <c r="C62" s="443"/>
      <c r="D62" s="443"/>
      <c r="E62" s="443"/>
      <c r="F62" s="443"/>
      <c r="G62" s="443"/>
      <c r="H62" s="443"/>
      <c r="I62" s="443"/>
      <c r="J62" s="443"/>
      <c r="K62" s="443"/>
      <c r="L62" s="443"/>
      <c r="M62" s="443"/>
      <c r="N62" s="443"/>
      <c r="O62" s="443"/>
      <c r="P62" s="443"/>
      <c r="Q62" s="443"/>
      <c r="R62" s="443"/>
      <c r="S62" s="443"/>
      <c r="T62" s="443"/>
      <c r="U62" s="443"/>
      <c r="V62" s="443"/>
      <c r="W62" s="443"/>
      <c r="X62" s="455"/>
      <c r="Y62" s="460"/>
    </row>
    <row r="63" ht="16" customHeight="1" spans="1:25">
      <c r="A63" s="445" t="s">
        <v>911</v>
      </c>
      <c r="B63" s="443"/>
      <c r="C63" s="443"/>
      <c r="D63" s="443"/>
      <c r="E63" s="443"/>
      <c r="F63" s="443"/>
      <c r="G63" s="443"/>
      <c r="H63" s="443"/>
      <c r="I63" s="443"/>
      <c r="J63" s="443"/>
      <c r="K63" s="443"/>
      <c r="L63" s="443"/>
      <c r="M63" s="443"/>
      <c r="N63" s="443"/>
      <c r="O63" s="443"/>
      <c r="P63" s="443"/>
      <c r="Q63" s="443"/>
      <c r="R63" s="443"/>
      <c r="S63" s="443"/>
      <c r="T63" s="443"/>
      <c r="U63" s="443"/>
      <c r="V63" s="443"/>
      <c r="W63" s="443"/>
      <c r="X63" s="455"/>
      <c r="Y63" s="460"/>
    </row>
    <row r="64" ht="16.5" spans="1:25">
      <c r="A64" s="446" t="s">
        <v>912</v>
      </c>
      <c r="B64" s="447"/>
      <c r="C64" s="447"/>
      <c r="D64" s="447"/>
      <c r="E64" s="447"/>
      <c r="F64" s="447"/>
      <c r="G64" s="447"/>
      <c r="H64" s="447"/>
      <c r="I64" s="447"/>
      <c r="J64" s="447"/>
      <c r="K64" s="447"/>
      <c r="L64" s="447"/>
      <c r="M64" s="447"/>
      <c r="N64" s="447"/>
      <c r="O64" s="447"/>
      <c r="P64" s="447"/>
      <c r="Q64" s="447"/>
      <c r="R64" s="447"/>
      <c r="S64" s="447"/>
      <c r="T64" s="447"/>
      <c r="U64" s="447"/>
      <c r="V64" s="447"/>
      <c r="W64" s="447"/>
      <c r="X64" s="456"/>
      <c r="Y64" s="460"/>
    </row>
    <row r="65" ht="16.5" spans="1:25">
      <c r="A65" s="446" t="s">
        <v>913</v>
      </c>
      <c r="B65" s="447"/>
      <c r="C65" s="447"/>
      <c r="D65" s="447"/>
      <c r="E65" s="447"/>
      <c r="F65" s="447"/>
      <c r="G65" s="447"/>
      <c r="H65" s="447"/>
      <c r="I65" s="447"/>
      <c r="J65" s="447"/>
      <c r="K65" s="447"/>
      <c r="L65" s="447"/>
      <c r="M65" s="447"/>
      <c r="N65" s="447"/>
      <c r="O65" s="447"/>
      <c r="P65" s="447"/>
      <c r="Q65" s="447"/>
      <c r="R65" s="447"/>
      <c r="S65" s="447"/>
      <c r="T65" s="447"/>
      <c r="U65" s="447"/>
      <c r="V65" s="447"/>
      <c r="W65" s="447"/>
      <c r="X65" s="456"/>
      <c r="Y65" s="460"/>
    </row>
    <row r="66" ht="16.5" spans="1:25">
      <c r="A66" s="446" t="s">
        <v>914</v>
      </c>
      <c r="B66" s="447"/>
      <c r="C66" s="447"/>
      <c r="D66" s="447"/>
      <c r="E66" s="447"/>
      <c r="F66" s="447"/>
      <c r="G66" s="447"/>
      <c r="H66" s="447"/>
      <c r="I66" s="447"/>
      <c r="J66" s="447"/>
      <c r="K66" s="447"/>
      <c r="L66" s="447"/>
      <c r="M66" s="447"/>
      <c r="N66" s="447"/>
      <c r="O66" s="447"/>
      <c r="P66" s="447"/>
      <c r="Q66" s="447"/>
      <c r="R66" s="447"/>
      <c r="S66" s="447"/>
      <c r="T66" s="447"/>
      <c r="U66" s="447"/>
      <c r="V66" s="447"/>
      <c r="W66" s="447"/>
      <c r="X66" s="456"/>
      <c r="Y66" s="460"/>
    </row>
    <row r="67" ht="16" customHeight="1" spans="1:25">
      <c r="A67" s="445" t="s">
        <v>915</v>
      </c>
      <c r="B67" s="443"/>
      <c r="C67" s="443"/>
      <c r="D67" s="443"/>
      <c r="E67" s="443"/>
      <c r="F67" s="443"/>
      <c r="G67" s="443"/>
      <c r="H67" s="443"/>
      <c r="I67" s="443"/>
      <c r="J67" s="443"/>
      <c r="K67" s="443"/>
      <c r="L67" s="443"/>
      <c r="M67" s="443"/>
      <c r="N67" s="443"/>
      <c r="O67" s="443"/>
      <c r="P67" s="443"/>
      <c r="Q67" s="443"/>
      <c r="R67" s="443"/>
      <c r="S67" s="443"/>
      <c r="T67" s="443"/>
      <c r="U67" s="443"/>
      <c r="V67" s="443"/>
      <c r="W67" s="443"/>
      <c r="X67" s="455"/>
      <c r="Y67" s="460"/>
    </row>
    <row r="68" ht="21.75" customHeight="1" spans="1:25">
      <c r="A68" s="461" t="s">
        <v>916</v>
      </c>
      <c r="B68" s="462"/>
      <c r="C68" s="462"/>
      <c r="D68" s="462"/>
      <c r="E68" s="462"/>
      <c r="F68" s="462"/>
      <c r="G68" s="462"/>
      <c r="H68" s="462"/>
      <c r="I68" s="462"/>
      <c r="J68" s="464"/>
      <c r="K68" s="464"/>
      <c r="L68" s="464"/>
      <c r="M68" s="464"/>
      <c r="N68" s="470"/>
      <c r="O68" s="470"/>
      <c r="P68" s="470"/>
      <c r="Q68" s="443"/>
      <c r="R68" s="443"/>
      <c r="S68" s="443"/>
      <c r="T68" s="443"/>
      <c r="U68" s="443"/>
      <c r="V68" s="443"/>
      <c r="W68" s="443"/>
      <c r="X68" s="455"/>
      <c r="Y68" s="460"/>
    </row>
    <row r="69" ht="21.75" customHeight="1" spans="1:25">
      <c r="A69" s="461" t="s">
        <v>917</v>
      </c>
      <c r="B69" s="462"/>
      <c r="C69" s="462"/>
      <c r="D69" s="462"/>
      <c r="E69" s="462"/>
      <c r="F69" s="462"/>
      <c r="G69" s="462"/>
      <c r="H69" s="462"/>
      <c r="I69" s="462"/>
      <c r="J69" s="464"/>
      <c r="K69" s="464"/>
      <c r="L69" s="464"/>
      <c r="M69" s="464"/>
      <c r="N69" s="470"/>
      <c r="O69" s="470"/>
      <c r="P69" s="470"/>
      <c r="Q69" s="443"/>
      <c r="R69" s="443"/>
      <c r="S69" s="443"/>
      <c r="T69" s="443"/>
      <c r="U69" s="443"/>
      <c r="V69" s="443"/>
      <c r="W69" s="443"/>
      <c r="X69" s="455"/>
      <c r="Y69" s="460"/>
    </row>
    <row r="70" ht="21.75" customHeight="1" spans="1:25">
      <c r="A70" s="461" t="s">
        <v>918</v>
      </c>
      <c r="B70" s="462"/>
      <c r="C70" s="462"/>
      <c r="D70" s="462"/>
      <c r="E70" s="462"/>
      <c r="F70" s="462"/>
      <c r="G70" s="462"/>
      <c r="H70" s="462"/>
      <c r="I70" s="462"/>
      <c r="J70" s="464"/>
      <c r="K70" s="464"/>
      <c r="L70" s="464"/>
      <c r="M70" s="464"/>
      <c r="N70" s="470"/>
      <c r="O70" s="470"/>
      <c r="P70" s="470"/>
      <c r="Q70" s="443"/>
      <c r="R70" s="443"/>
      <c r="S70" s="443"/>
      <c r="T70" s="443"/>
      <c r="U70" s="443"/>
      <c r="V70" s="443"/>
      <c r="W70" s="443"/>
      <c r="X70" s="455"/>
      <c r="Y70" s="460"/>
    </row>
    <row r="71" ht="19" customHeight="1" spans="1:25">
      <c r="A71" s="445" t="s">
        <v>919</v>
      </c>
      <c r="B71" s="463"/>
      <c r="C71" s="463"/>
      <c r="D71" s="463"/>
      <c r="E71" s="463"/>
      <c r="F71" s="463"/>
      <c r="G71" s="463"/>
      <c r="H71" s="463"/>
      <c r="I71" s="463"/>
      <c r="J71" s="463"/>
      <c r="K71" s="463"/>
      <c r="L71" s="463"/>
      <c r="M71" s="463"/>
      <c r="N71" s="463"/>
      <c r="O71" s="463"/>
      <c r="P71" s="463"/>
      <c r="Q71" s="463"/>
      <c r="R71" s="463"/>
      <c r="S71" s="463"/>
      <c r="T71" s="463"/>
      <c r="U71" s="463"/>
      <c r="V71" s="463"/>
      <c r="W71" s="463"/>
      <c r="X71" s="471"/>
      <c r="Y71" s="460"/>
    </row>
    <row r="72" ht="21.75" customHeight="1" spans="1:25">
      <c r="A72" s="441" t="s">
        <v>920</v>
      </c>
      <c r="B72" s="463"/>
      <c r="C72" s="464"/>
      <c r="D72" s="464"/>
      <c r="E72" s="464"/>
      <c r="F72" s="464"/>
      <c r="G72" s="464"/>
      <c r="H72" s="464"/>
      <c r="I72" s="464"/>
      <c r="J72" s="464"/>
      <c r="K72" s="464"/>
      <c r="L72" s="464"/>
      <c r="M72" s="464"/>
      <c r="N72" s="464"/>
      <c r="O72" s="464"/>
      <c r="P72" s="464"/>
      <c r="Q72" s="464"/>
      <c r="R72" s="464"/>
      <c r="S72" s="464"/>
      <c r="T72" s="464"/>
      <c r="U72" s="464"/>
      <c r="V72" s="464"/>
      <c r="W72" s="464"/>
      <c r="X72" s="472"/>
      <c r="Y72" s="460"/>
    </row>
    <row r="73" ht="21.75" customHeight="1" spans="1:25">
      <c r="A73" s="445" t="s">
        <v>921</v>
      </c>
      <c r="B73" s="463"/>
      <c r="C73" s="464"/>
      <c r="D73" s="464"/>
      <c r="E73" s="464"/>
      <c r="F73" s="464"/>
      <c r="G73" s="464"/>
      <c r="H73" s="464"/>
      <c r="I73" s="464"/>
      <c r="J73" s="464"/>
      <c r="K73" s="464"/>
      <c r="L73" s="464"/>
      <c r="M73" s="464"/>
      <c r="N73" s="464"/>
      <c r="O73" s="464"/>
      <c r="P73" s="464"/>
      <c r="Q73" s="464"/>
      <c r="R73" s="464"/>
      <c r="S73" s="464"/>
      <c r="T73" s="464"/>
      <c r="U73" s="464"/>
      <c r="V73" s="464"/>
      <c r="W73" s="464"/>
      <c r="X73" s="472"/>
      <c r="Y73" s="460"/>
    </row>
    <row r="74" ht="21.75" customHeight="1" spans="1:25">
      <c r="A74" s="465" t="s">
        <v>922</v>
      </c>
      <c r="B74" s="463"/>
      <c r="C74" s="464"/>
      <c r="D74" s="464"/>
      <c r="E74" s="464"/>
      <c r="F74" s="464"/>
      <c r="G74" s="464"/>
      <c r="H74" s="464"/>
      <c r="I74" s="464"/>
      <c r="J74" s="464"/>
      <c r="K74" s="464"/>
      <c r="L74" s="464"/>
      <c r="M74" s="464"/>
      <c r="N74" s="464"/>
      <c r="O74" s="464"/>
      <c r="P74" s="464"/>
      <c r="Q74" s="464"/>
      <c r="R74" s="464"/>
      <c r="S74" s="464"/>
      <c r="T74" s="464"/>
      <c r="U74" s="464"/>
      <c r="V74" s="464"/>
      <c r="W74" s="464"/>
      <c r="X74" s="472"/>
      <c r="Y74" s="460"/>
    </row>
    <row r="75" ht="18" customHeight="1" spans="1:25">
      <c r="A75" s="465" t="s">
        <v>923</v>
      </c>
      <c r="B75" s="463"/>
      <c r="C75" s="463"/>
      <c r="D75" s="463"/>
      <c r="E75" s="463"/>
      <c r="F75" s="463"/>
      <c r="G75" s="463"/>
      <c r="H75" s="463"/>
      <c r="I75" s="463"/>
      <c r="J75" s="463"/>
      <c r="K75" s="463"/>
      <c r="L75" s="463"/>
      <c r="M75" s="463"/>
      <c r="N75" s="463"/>
      <c r="O75" s="463"/>
      <c r="P75" s="463"/>
      <c r="Q75" s="463"/>
      <c r="R75" s="463"/>
      <c r="S75" s="464"/>
      <c r="T75" s="464"/>
      <c r="U75" s="464"/>
      <c r="V75" s="464"/>
      <c r="W75" s="464"/>
      <c r="X75" s="472"/>
      <c r="Y75" s="460"/>
    </row>
    <row r="76" ht="21.75" customHeight="1" spans="1:25">
      <c r="A76" s="445" t="s">
        <v>924</v>
      </c>
      <c r="B76" s="463"/>
      <c r="C76" s="464"/>
      <c r="D76" s="464"/>
      <c r="E76" s="464"/>
      <c r="F76" s="464"/>
      <c r="G76" s="464"/>
      <c r="H76" s="464"/>
      <c r="I76" s="464"/>
      <c r="J76" s="464"/>
      <c r="K76" s="464"/>
      <c r="L76" s="464"/>
      <c r="M76" s="464"/>
      <c r="N76" s="464"/>
      <c r="O76" s="464"/>
      <c r="P76" s="464"/>
      <c r="Q76" s="464"/>
      <c r="R76" s="464"/>
      <c r="S76" s="464"/>
      <c r="T76" s="464"/>
      <c r="U76" s="464"/>
      <c r="V76" s="464"/>
      <c r="W76" s="464"/>
      <c r="X76" s="472"/>
      <c r="Y76" s="460"/>
    </row>
    <row r="77" ht="36" customHeight="1" spans="1:25">
      <c r="A77" s="445" t="s">
        <v>925</v>
      </c>
      <c r="B77" s="463"/>
      <c r="C77" s="463"/>
      <c r="D77" s="463"/>
      <c r="E77" s="463"/>
      <c r="F77" s="463"/>
      <c r="G77" s="463"/>
      <c r="H77" s="463"/>
      <c r="I77" s="463"/>
      <c r="J77" s="463"/>
      <c r="K77" s="463"/>
      <c r="L77" s="463"/>
      <c r="M77" s="463"/>
      <c r="N77" s="463"/>
      <c r="O77" s="463"/>
      <c r="P77" s="463"/>
      <c r="Q77" s="463"/>
      <c r="R77" s="463"/>
      <c r="S77" s="464"/>
      <c r="T77" s="464"/>
      <c r="U77" s="464"/>
      <c r="V77" s="464"/>
      <c r="W77" s="464"/>
      <c r="X77" s="472"/>
      <c r="Y77" s="460"/>
    </row>
    <row r="78" ht="41" customHeight="1" spans="1:25">
      <c r="A78" s="466" t="s">
        <v>926</v>
      </c>
      <c r="B78" s="463"/>
      <c r="C78" s="463"/>
      <c r="D78" s="463"/>
      <c r="E78" s="463"/>
      <c r="F78" s="463"/>
      <c r="G78" s="463"/>
      <c r="H78" s="463"/>
      <c r="I78" s="463"/>
      <c r="J78" s="463"/>
      <c r="K78" s="463"/>
      <c r="L78" s="463"/>
      <c r="M78" s="463"/>
      <c r="N78" s="463"/>
      <c r="O78" s="463"/>
      <c r="P78" s="463"/>
      <c r="Q78" s="463"/>
      <c r="R78" s="464"/>
      <c r="S78" s="464"/>
      <c r="T78" s="464"/>
      <c r="U78" s="464"/>
      <c r="V78" s="464"/>
      <c r="W78" s="464"/>
      <c r="X78" s="472"/>
      <c r="Y78" s="460"/>
    </row>
    <row r="79" ht="21.75" customHeight="1" spans="1:25">
      <c r="A79" s="445" t="s">
        <v>927</v>
      </c>
      <c r="B79" s="463"/>
      <c r="C79" s="464"/>
      <c r="D79" s="464"/>
      <c r="E79" s="464"/>
      <c r="F79" s="464"/>
      <c r="G79" s="464"/>
      <c r="H79" s="464"/>
      <c r="I79" s="464"/>
      <c r="J79" s="464"/>
      <c r="K79" s="464"/>
      <c r="L79" s="464"/>
      <c r="M79" s="464"/>
      <c r="N79" s="464"/>
      <c r="O79" s="464"/>
      <c r="P79" s="464"/>
      <c r="Q79" s="464"/>
      <c r="R79" s="464"/>
      <c r="S79" s="464"/>
      <c r="T79" s="464"/>
      <c r="U79" s="464"/>
      <c r="V79" s="464"/>
      <c r="W79" s="464"/>
      <c r="X79" s="472"/>
      <c r="Y79" s="460"/>
    </row>
    <row r="80" ht="21.75" customHeight="1" spans="1:25">
      <c r="A80" s="445" t="s">
        <v>928</v>
      </c>
      <c r="B80" s="463"/>
      <c r="C80" s="464"/>
      <c r="D80" s="464"/>
      <c r="E80" s="464"/>
      <c r="F80" s="464"/>
      <c r="G80" s="464"/>
      <c r="H80" s="464"/>
      <c r="I80" s="464"/>
      <c r="J80" s="464"/>
      <c r="K80" s="464"/>
      <c r="L80" s="464"/>
      <c r="M80" s="464"/>
      <c r="N80" s="464"/>
      <c r="O80" s="464"/>
      <c r="P80" s="464"/>
      <c r="Q80" s="464"/>
      <c r="R80" s="464"/>
      <c r="S80" s="464"/>
      <c r="T80" s="464"/>
      <c r="U80" s="464"/>
      <c r="V80" s="464"/>
      <c r="W80" s="464"/>
      <c r="X80" s="472"/>
      <c r="Y80" s="460"/>
    </row>
    <row r="81" ht="21.75" customHeight="1" spans="1:25">
      <c r="A81" s="445" t="s">
        <v>929</v>
      </c>
      <c r="B81" s="463"/>
      <c r="C81" s="464"/>
      <c r="D81" s="464"/>
      <c r="E81" s="464"/>
      <c r="F81" s="464"/>
      <c r="G81" s="464"/>
      <c r="H81" s="464"/>
      <c r="I81" s="464"/>
      <c r="J81" s="464"/>
      <c r="K81" s="464"/>
      <c r="L81" s="464"/>
      <c r="M81" s="464"/>
      <c r="N81" s="464"/>
      <c r="O81" s="464"/>
      <c r="P81" s="464"/>
      <c r="Q81" s="464"/>
      <c r="R81" s="464"/>
      <c r="S81" s="464"/>
      <c r="T81" s="464"/>
      <c r="U81" s="464"/>
      <c r="V81" s="464"/>
      <c r="W81" s="464"/>
      <c r="X81" s="472"/>
      <c r="Y81" s="460"/>
    </row>
    <row r="82" ht="21.75" customHeight="1" spans="1:25">
      <c r="A82" s="444" t="s">
        <v>930</v>
      </c>
      <c r="B82" s="463"/>
      <c r="C82" s="464"/>
      <c r="D82" s="464"/>
      <c r="E82" s="464"/>
      <c r="F82" s="464"/>
      <c r="G82" s="464"/>
      <c r="H82" s="464"/>
      <c r="I82" s="464"/>
      <c r="J82" s="464"/>
      <c r="K82" s="464"/>
      <c r="L82" s="464"/>
      <c r="M82" s="464"/>
      <c r="N82" s="464"/>
      <c r="O82" s="464"/>
      <c r="P82" s="464"/>
      <c r="Q82" s="464"/>
      <c r="R82" s="464"/>
      <c r="S82" s="464"/>
      <c r="T82" s="464"/>
      <c r="U82" s="464"/>
      <c r="V82" s="464"/>
      <c r="W82" s="464"/>
      <c r="X82" s="472"/>
      <c r="Y82" s="460"/>
    </row>
    <row r="83" ht="21.75" customHeight="1" spans="1:25">
      <c r="A83" s="444" t="s">
        <v>931</v>
      </c>
      <c r="B83" s="463"/>
      <c r="C83" s="464"/>
      <c r="D83" s="464"/>
      <c r="E83" s="464"/>
      <c r="F83" s="464"/>
      <c r="G83" s="464"/>
      <c r="H83" s="464"/>
      <c r="I83" s="464"/>
      <c r="J83" s="464"/>
      <c r="K83" s="464"/>
      <c r="L83" s="464"/>
      <c r="M83" s="464"/>
      <c r="N83" s="464"/>
      <c r="O83" s="464"/>
      <c r="P83" s="464"/>
      <c r="Q83" s="464"/>
      <c r="R83" s="464"/>
      <c r="S83" s="464"/>
      <c r="T83" s="464"/>
      <c r="U83" s="464"/>
      <c r="V83" s="464"/>
      <c r="W83" s="464"/>
      <c r="X83" s="472"/>
      <c r="Y83" s="460"/>
    </row>
    <row r="84" ht="21.75" customHeight="1" spans="1:25">
      <c r="A84" s="445" t="s">
        <v>932</v>
      </c>
      <c r="B84" s="463"/>
      <c r="C84" s="464"/>
      <c r="D84" s="464"/>
      <c r="E84" s="464"/>
      <c r="F84" s="464"/>
      <c r="G84" s="464"/>
      <c r="H84" s="464"/>
      <c r="I84" s="464"/>
      <c r="J84" s="464"/>
      <c r="K84" s="464"/>
      <c r="L84" s="464"/>
      <c r="M84" s="464"/>
      <c r="N84" s="464"/>
      <c r="O84" s="464"/>
      <c r="P84" s="464"/>
      <c r="Q84" s="464"/>
      <c r="R84" s="464"/>
      <c r="S84" s="464"/>
      <c r="T84" s="464"/>
      <c r="U84" s="464"/>
      <c r="V84" s="464"/>
      <c r="W84" s="464"/>
      <c r="X84" s="472"/>
      <c r="Y84" s="460"/>
    </row>
    <row r="85" ht="21" customHeight="1" spans="1:25">
      <c r="A85" s="467" t="s">
        <v>933</v>
      </c>
      <c r="B85" s="464"/>
      <c r="C85" s="464"/>
      <c r="D85" s="464"/>
      <c r="E85" s="464"/>
      <c r="F85" s="464"/>
      <c r="G85" s="464"/>
      <c r="H85" s="464"/>
      <c r="I85" s="464"/>
      <c r="J85" s="464"/>
      <c r="K85" s="464"/>
      <c r="L85" s="464"/>
      <c r="M85" s="464"/>
      <c r="N85" s="464"/>
      <c r="O85" s="464"/>
      <c r="P85" s="464"/>
      <c r="Q85" s="464"/>
      <c r="R85" s="464"/>
      <c r="S85" s="464"/>
      <c r="T85" s="464"/>
      <c r="U85" s="464"/>
      <c r="V85" s="464"/>
      <c r="W85" s="464"/>
      <c r="X85" s="456"/>
      <c r="Y85" s="460"/>
    </row>
    <row r="86" s="127" customFormat="1" ht="16.5" spans="1:25">
      <c r="A86" s="467" t="s">
        <v>934</v>
      </c>
      <c r="B86" s="464"/>
      <c r="C86" s="464"/>
      <c r="D86" s="464"/>
      <c r="E86" s="464"/>
      <c r="F86" s="464"/>
      <c r="G86" s="464"/>
      <c r="H86" s="464"/>
      <c r="I86" s="464"/>
      <c r="J86" s="464"/>
      <c r="K86" s="464"/>
      <c r="L86" s="464"/>
      <c r="M86" s="464"/>
      <c r="N86" s="464"/>
      <c r="O86" s="464"/>
      <c r="P86" s="464"/>
      <c r="Q86" s="464"/>
      <c r="R86" s="464"/>
      <c r="S86" s="464"/>
      <c r="T86" s="464"/>
      <c r="U86" s="464"/>
      <c r="V86" s="464"/>
      <c r="W86" s="464"/>
      <c r="X86" s="472"/>
      <c r="Y86" s="475"/>
    </row>
    <row r="87" ht="16.5" spans="1:25">
      <c r="A87" s="468" t="s">
        <v>935</v>
      </c>
      <c r="B87" s="469"/>
      <c r="C87" s="469"/>
      <c r="D87" s="469"/>
      <c r="E87" s="469"/>
      <c r="F87" s="469"/>
      <c r="G87" s="469"/>
      <c r="H87" s="469"/>
      <c r="I87" s="469"/>
      <c r="J87" s="469"/>
      <c r="K87" s="469"/>
      <c r="L87" s="469"/>
      <c r="M87" s="469"/>
      <c r="N87" s="469"/>
      <c r="O87" s="469"/>
      <c r="P87" s="469"/>
      <c r="Q87" s="469"/>
      <c r="R87" s="469"/>
      <c r="S87" s="469"/>
      <c r="T87" s="473"/>
      <c r="U87" s="473"/>
      <c r="V87" s="473"/>
      <c r="W87" s="473"/>
      <c r="X87" s="474"/>
      <c r="Y87" s="47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24" customWidth="1"/>
    <col min="2" max="22" width="7.625" style="424" customWidth="1"/>
    <col min="23" max="23" width="8.23333333333333" style="424" customWidth="1"/>
    <col min="24" max="24" width="8.375" style="424" customWidth="1"/>
    <col min="25" max="25" width="13.8166666666667" style="424" customWidth="1"/>
    <col min="26" max="254" width="9" style="424"/>
    <col min="255" max="16384" width="9" style="22"/>
  </cols>
  <sheetData>
    <row r="1" ht="51" customHeight="1" spans="1:24">
      <c r="A1" s="425" t="s">
        <v>936</v>
      </c>
      <c r="B1" s="426"/>
      <c r="C1" s="426"/>
      <c r="D1" s="426"/>
      <c r="E1" s="426"/>
      <c r="F1" s="426"/>
      <c r="G1" s="426"/>
      <c r="H1" s="426"/>
      <c r="I1" s="426"/>
      <c r="J1" s="426"/>
      <c r="K1" s="426"/>
      <c r="L1" s="426"/>
      <c r="M1" s="426"/>
      <c r="N1" s="426"/>
      <c r="O1" s="426"/>
      <c r="P1" s="426"/>
      <c r="Q1" s="426"/>
      <c r="R1" s="426"/>
      <c r="S1" s="426"/>
      <c r="T1" s="426"/>
      <c r="U1" s="426"/>
      <c r="V1" s="426"/>
      <c r="W1" s="426"/>
      <c r="X1" s="426"/>
    </row>
    <row r="2" ht="22" customHeight="1" spans="1:25">
      <c r="A2" s="427" t="s">
        <v>859</v>
      </c>
      <c r="B2" s="428" t="s">
        <v>860</v>
      </c>
      <c r="C2" s="428" t="s">
        <v>861</v>
      </c>
      <c r="D2" s="428" t="s">
        <v>862</v>
      </c>
      <c r="E2" s="428" t="s">
        <v>863</v>
      </c>
      <c r="F2" s="428" t="s">
        <v>864</v>
      </c>
      <c r="G2" s="428" t="s">
        <v>865</v>
      </c>
      <c r="H2" s="428" t="s">
        <v>866</v>
      </c>
      <c r="I2" s="428" t="s">
        <v>867</v>
      </c>
      <c r="J2" s="428" t="s">
        <v>868</v>
      </c>
      <c r="K2" s="428" t="s">
        <v>869</v>
      </c>
      <c r="L2" s="428" t="s">
        <v>870</v>
      </c>
      <c r="M2" s="428" t="s">
        <v>871</v>
      </c>
      <c r="N2" s="428" t="s">
        <v>872</v>
      </c>
      <c r="O2" s="428" t="s">
        <v>873</v>
      </c>
      <c r="P2" s="428" t="s">
        <v>874</v>
      </c>
      <c r="Q2" s="428" t="s">
        <v>875</v>
      </c>
      <c r="R2" s="428" t="s">
        <v>876</v>
      </c>
      <c r="S2" s="428" t="s">
        <v>877</v>
      </c>
      <c r="T2" s="428" t="s">
        <v>878</v>
      </c>
      <c r="U2" s="428" t="s">
        <v>879</v>
      </c>
      <c r="V2" s="428" t="s">
        <v>880</v>
      </c>
      <c r="W2" s="428">
        <v>1</v>
      </c>
      <c r="X2" s="448" t="s">
        <v>881</v>
      </c>
      <c r="Y2" s="457" t="s">
        <v>139</v>
      </c>
    </row>
    <row r="3" ht="31" customHeight="1" spans="1:25">
      <c r="A3" s="429"/>
      <c r="B3" s="430" t="s">
        <v>71</v>
      </c>
      <c r="C3" s="430" t="s">
        <v>186</v>
      </c>
      <c r="D3" s="430" t="s">
        <v>882</v>
      </c>
      <c r="E3" s="430" t="s">
        <v>883</v>
      </c>
      <c r="F3" s="430" t="s">
        <v>884</v>
      </c>
      <c r="G3" s="430" t="s">
        <v>885</v>
      </c>
      <c r="H3" s="430" t="s">
        <v>886</v>
      </c>
      <c r="I3" s="430" t="s">
        <v>80</v>
      </c>
      <c r="J3" s="430" t="s">
        <v>81</v>
      </c>
      <c r="K3" s="430" t="s">
        <v>887</v>
      </c>
      <c r="L3" s="430" t="s">
        <v>252</v>
      </c>
      <c r="M3" s="430" t="s">
        <v>73</v>
      </c>
      <c r="N3" s="430" t="s">
        <v>888</v>
      </c>
      <c r="O3" s="430" t="s">
        <v>889</v>
      </c>
      <c r="P3" s="430" t="s">
        <v>890</v>
      </c>
      <c r="Q3" s="430" t="s">
        <v>891</v>
      </c>
      <c r="R3" s="430" t="s">
        <v>892</v>
      </c>
      <c r="S3" s="430" t="s">
        <v>893</v>
      </c>
      <c r="T3" s="430" t="s">
        <v>153</v>
      </c>
      <c r="U3" s="430" t="s">
        <v>894</v>
      </c>
      <c r="V3" s="430" t="s">
        <v>147</v>
      </c>
      <c r="W3" s="430" t="s">
        <v>895</v>
      </c>
      <c r="X3" s="449" t="s">
        <v>896</v>
      </c>
      <c r="Y3" s="457"/>
    </row>
    <row r="4" ht="13.5" spans="1:24">
      <c r="A4" s="431" t="s">
        <v>897</v>
      </c>
      <c r="B4" s="432"/>
      <c r="C4" s="432"/>
      <c r="D4" s="432"/>
      <c r="E4" s="432"/>
      <c r="F4" s="432"/>
      <c r="G4" s="432"/>
      <c r="H4" s="432"/>
      <c r="I4" s="432"/>
      <c r="J4" s="432"/>
      <c r="K4" s="432"/>
      <c r="L4" s="432"/>
      <c r="M4" s="432"/>
      <c r="N4" s="432"/>
      <c r="O4" s="432"/>
      <c r="P4" s="432"/>
      <c r="Q4" s="432"/>
      <c r="R4" s="432"/>
      <c r="S4" s="432"/>
      <c r="T4" s="432"/>
      <c r="U4" s="432"/>
      <c r="V4" s="432"/>
      <c r="W4" s="432"/>
      <c r="X4" s="450"/>
    </row>
    <row r="5" ht="16.5" spans="1:25">
      <c r="A5" s="433">
        <v>0.5</v>
      </c>
      <c r="B5" s="434">
        <v>98.4</v>
      </c>
      <c r="C5" s="434">
        <v>103.53</v>
      </c>
      <c r="D5" s="435"/>
      <c r="E5" s="434">
        <v>120.23</v>
      </c>
      <c r="F5" s="434">
        <v>113.7</v>
      </c>
      <c r="G5" s="434">
        <v>131.51</v>
      </c>
      <c r="H5" s="434">
        <v>106.35</v>
      </c>
      <c r="I5" s="434">
        <v>100.13</v>
      </c>
      <c r="J5" s="434">
        <v>108.77</v>
      </c>
      <c r="K5" s="434">
        <v>117.61</v>
      </c>
      <c r="L5" s="435"/>
      <c r="M5" s="434">
        <v>91.25</v>
      </c>
      <c r="N5" s="434">
        <v>73.69</v>
      </c>
      <c r="O5" s="434">
        <v>77.5</v>
      </c>
      <c r="P5" s="434">
        <v>86.1</v>
      </c>
      <c r="Q5" s="434">
        <v>100.13</v>
      </c>
      <c r="R5" s="434">
        <v>117.8</v>
      </c>
      <c r="S5" s="435"/>
      <c r="T5" s="435"/>
      <c r="U5" s="435"/>
      <c r="V5" s="435"/>
      <c r="W5" s="435"/>
      <c r="X5" s="435"/>
      <c r="Y5" s="458" t="s">
        <v>898</v>
      </c>
    </row>
    <row r="6" ht="13" customHeight="1" spans="1:24">
      <c r="A6" s="433" t="s">
        <v>899</v>
      </c>
      <c r="B6" s="433"/>
      <c r="C6" s="433"/>
      <c r="D6" s="433"/>
      <c r="E6" s="433"/>
      <c r="F6" s="433"/>
      <c r="G6" s="433"/>
      <c r="H6" s="433"/>
      <c r="I6" s="433"/>
      <c r="J6" s="433"/>
      <c r="K6" s="433"/>
      <c r="L6" s="433"/>
      <c r="M6" s="433"/>
      <c r="N6" s="433"/>
      <c r="O6" s="433"/>
      <c r="P6" s="433"/>
      <c r="Q6" s="433"/>
      <c r="R6" s="433"/>
      <c r="S6" s="433"/>
      <c r="T6" s="433"/>
      <c r="U6" s="433"/>
      <c r="V6" s="433"/>
      <c r="W6" s="433"/>
      <c r="X6" s="433"/>
    </row>
    <row r="7" ht="16.5" spans="1:24">
      <c r="A7" s="433">
        <v>0.5</v>
      </c>
      <c r="B7" s="434">
        <v>124.7835</v>
      </c>
      <c r="C7" s="434">
        <v>103.53</v>
      </c>
      <c r="D7" s="435"/>
      <c r="E7" s="434">
        <v>120.23</v>
      </c>
      <c r="F7" s="434">
        <v>113.7</v>
      </c>
      <c r="G7" s="434">
        <v>132.98</v>
      </c>
      <c r="H7" s="434">
        <v>111.68</v>
      </c>
      <c r="I7" s="434">
        <v>100.13</v>
      </c>
      <c r="J7" s="434">
        <v>108.99</v>
      </c>
      <c r="K7" s="434">
        <v>120.66</v>
      </c>
      <c r="L7" s="435"/>
      <c r="M7" s="434">
        <v>92.64</v>
      </c>
      <c r="N7" s="434">
        <v>73.69</v>
      </c>
      <c r="O7" s="434">
        <v>77.5</v>
      </c>
      <c r="P7" s="434">
        <v>86.1</v>
      </c>
      <c r="Q7" s="434">
        <v>100.74</v>
      </c>
      <c r="R7" s="434">
        <v>113</v>
      </c>
      <c r="S7" s="435"/>
      <c r="T7" s="435"/>
      <c r="U7" s="435"/>
      <c r="V7" s="435"/>
      <c r="W7" s="451">
        <v>122.8</v>
      </c>
      <c r="X7" s="452">
        <v>123.6</v>
      </c>
    </row>
    <row r="8" ht="16.5" spans="1:24">
      <c r="A8" s="433">
        <v>1</v>
      </c>
      <c r="B8" s="434">
        <v>159.542</v>
      </c>
      <c r="C8" s="434">
        <v>135.64</v>
      </c>
      <c r="D8" s="435"/>
      <c r="E8" s="434">
        <v>155.62</v>
      </c>
      <c r="F8" s="434">
        <v>140.86</v>
      </c>
      <c r="G8" s="434">
        <v>182.77</v>
      </c>
      <c r="H8" s="434">
        <v>142.88</v>
      </c>
      <c r="I8" s="434">
        <v>118.98</v>
      </c>
      <c r="J8" s="434">
        <v>133.62</v>
      </c>
      <c r="K8" s="434">
        <v>161.47</v>
      </c>
      <c r="L8" s="435"/>
      <c r="M8" s="434">
        <v>119.99</v>
      </c>
      <c r="N8" s="434">
        <v>94.3</v>
      </c>
      <c r="O8" s="434">
        <v>99.74</v>
      </c>
      <c r="P8" s="434">
        <v>108.78</v>
      </c>
      <c r="Q8" s="434">
        <v>128.92</v>
      </c>
      <c r="R8" s="434">
        <v>148.9705</v>
      </c>
      <c r="S8" s="435"/>
      <c r="T8" s="435"/>
      <c r="U8" s="435"/>
      <c r="V8" s="435"/>
      <c r="W8" s="451">
        <v>150.8</v>
      </c>
      <c r="X8" s="452">
        <v>151.6</v>
      </c>
    </row>
    <row r="9" ht="16.5" spans="1:24">
      <c r="A9" s="433">
        <v>1.5</v>
      </c>
      <c r="B9" s="434">
        <v>195.466</v>
      </c>
      <c r="C9" s="434">
        <v>172.5</v>
      </c>
      <c r="D9" s="435"/>
      <c r="E9" s="434">
        <v>182.632</v>
      </c>
      <c r="F9" s="434">
        <v>174.72</v>
      </c>
      <c r="G9" s="434">
        <v>232.85</v>
      </c>
      <c r="H9" s="434">
        <v>175.71</v>
      </c>
      <c r="I9" s="434">
        <v>146.96</v>
      </c>
      <c r="J9" s="434">
        <v>165.36</v>
      </c>
      <c r="K9" s="434">
        <v>208.74</v>
      </c>
      <c r="L9" s="435"/>
      <c r="M9" s="434">
        <v>149.89</v>
      </c>
      <c r="N9" s="434">
        <v>119.97</v>
      </c>
      <c r="O9" s="434">
        <v>125.88</v>
      </c>
      <c r="P9" s="434">
        <v>135.54</v>
      </c>
      <c r="Q9" s="434">
        <v>161.77</v>
      </c>
      <c r="R9" s="434">
        <v>174.862</v>
      </c>
      <c r="S9" s="435"/>
      <c r="T9" s="435"/>
      <c r="U9" s="435"/>
      <c r="V9" s="435"/>
      <c r="W9" s="451">
        <v>178.8</v>
      </c>
      <c r="X9" s="452">
        <v>179.7</v>
      </c>
    </row>
    <row r="10" ht="16.5" spans="1:24">
      <c r="A10" s="433">
        <v>2</v>
      </c>
      <c r="B10" s="436">
        <v>229.067</v>
      </c>
      <c r="C10" s="436">
        <v>192.43</v>
      </c>
      <c r="D10" s="435"/>
      <c r="E10" s="436">
        <v>205.951</v>
      </c>
      <c r="F10" s="436">
        <v>206.7</v>
      </c>
      <c r="G10" s="436">
        <v>277.33</v>
      </c>
      <c r="H10" s="436">
        <v>206.24</v>
      </c>
      <c r="I10" s="436">
        <v>175.14</v>
      </c>
      <c r="J10" s="436">
        <v>200.44</v>
      </c>
      <c r="K10" s="436">
        <v>245.49</v>
      </c>
      <c r="L10" s="435"/>
      <c r="M10" s="436">
        <v>175.17</v>
      </c>
      <c r="N10" s="436">
        <v>136.41</v>
      </c>
      <c r="O10" s="436">
        <v>145.46</v>
      </c>
      <c r="P10" s="436">
        <v>152.75</v>
      </c>
      <c r="Q10" s="436">
        <v>185.54</v>
      </c>
      <c r="R10" s="436">
        <v>202.32</v>
      </c>
      <c r="S10" s="435"/>
      <c r="T10" s="435"/>
      <c r="U10" s="435"/>
      <c r="V10" s="435"/>
      <c r="W10" s="451">
        <v>206.8</v>
      </c>
      <c r="X10" s="452">
        <v>207.7</v>
      </c>
    </row>
    <row r="11" ht="12" customHeight="1" spans="1:24">
      <c r="A11" s="437" t="s">
        <v>900</v>
      </c>
      <c r="B11" s="437"/>
      <c r="C11" s="437"/>
      <c r="D11" s="437"/>
      <c r="E11" s="437"/>
      <c r="F11" s="437"/>
      <c r="G11" s="437"/>
      <c r="H11" s="437"/>
      <c r="I11" s="437"/>
      <c r="J11" s="437"/>
      <c r="K11" s="437"/>
      <c r="L11" s="437"/>
      <c r="M11" s="437"/>
      <c r="N11" s="437"/>
      <c r="O11" s="437"/>
      <c r="P11" s="437"/>
      <c r="Q11" s="437"/>
      <c r="R11" s="437"/>
      <c r="S11" s="437"/>
      <c r="T11" s="437"/>
      <c r="U11" s="437"/>
      <c r="V11" s="437"/>
      <c r="W11" s="437"/>
      <c r="X11" s="437"/>
    </row>
    <row r="12" ht="16.5" spans="1:24">
      <c r="A12" s="437">
        <v>0.5</v>
      </c>
      <c r="B12" s="438">
        <v>137.7</v>
      </c>
      <c r="C12" s="438">
        <v>110.344</v>
      </c>
      <c r="D12" s="438">
        <v>221.85</v>
      </c>
      <c r="E12" s="438">
        <v>131.349</v>
      </c>
      <c r="F12" s="438">
        <v>136.089</v>
      </c>
      <c r="G12" s="438">
        <v>245.33</v>
      </c>
      <c r="H12" s="438">
        <v>137.629</v>
      </c>
      <c r="I12" s="438">
        <v>122.196</v>
      </c>
      <c r="J12" s="438">
        <v>134.978</v>
      </c>
      <c r="K12" s="438">
        <v>165.206</v>
      </c>
      <c r="L12" s="438">
        <v>128.471</v>
      </c>
      <c r="M12" s="438">
        <v>104.826</v>
      </c>
      <c r="N12" s="438">
        <v>85.31</v>
      </c>
      <c r="O12" s="438">
        <v>110.344</v>
      </c>
      <c r="P12" s="438">
        <v>109.706</v>
      </c>
      <c r="Q12" s="438">
        <v>109.706</v>
      </c>
      <c r="R12" s="438">
        <v>126.124</v>
      </c>
      <c r="S12" s="438">
        <v>64.644</v>
      </c>
      <c r="T12" s="438">
        <v>84.537</v>
      </c>
      <c r="U12" s="438">
        <v>87.983</v>
      </c>
      <c r="V12" s="438">
        <v>100.842</v>
      </c>
      <c r="W12" s="438">
        <v>148.706</v>
      </c>
      <c r="X12" s="438">
        <v>149.465</v>
      </c>
    </row>
    <row r="13" ht="16.5" spans="1:24">
      <c r="A13" s="437">
        <v>1</v>
      </c>
      <c r="B13" s="438">
        <v>160.75</v>
      </c>
      <c r="C13" s="438">
        <v>111.094</v>
      </c>
      <c r="D13" s="438">
        <v>266.9</v>
      </c>
      <c r="E13" s="438">
        <v>132.099</v>
      </c>
      <c r="F13" s="438">
        <v>151.857</v>
      </c>
      <c r="G13" s="438">
        <v>283.142</v>
      </c>
      <c r="H13" s="438">
        <v>153.606</v>
      </c>
      <c r="I13" s="438">
        <v>130.11</v>
      </c>
      <c r="J13" s="438">
        <v>147.358</v>
      </c>
      <c r="K13" s="438">
        <v>201.489</v>
      </c>
      <c r="L13" s="438">
        <v>147.055</v>
      </c>
      <c r="M13" s="438">
        <v>124.983</v>
      </c>
      <c r="N13" s="438">
        <v>99.472</v>
      </c>
      <c r="O13" s="438">
        <v>111.094</v>
      </c>
      <c r="P13" s="438">
        <v>110.456</v>
      </c>
      <c r="Q13" s="438">
        <v>110.456</v>
      </c>
      <c r="R13" s="438">
        <v>126.874</v>
      </c>
      <c r="S13" s="438">
        <v>65.551</v>
      </c>
      <c r="T13" s="438">
        <v>119.016</v>
      </c>
      <c r="U13" s="438">
        <v>109.559</v>
      </c>
      <c r="V13" s="438">
        <v>123.617</v>
      </c>
      <c r="W13" s="438">
        <v>165.816</v>
      </c>
      <c r="X13" s="438">
        <v>166.63</v>
      </c>
    </row>
    <row r="14" ht="16.5" spans="1:24">
      <c r="A14" s="437">
        <v>1.5</v>
      </c>
      <c r="B14" s="438">
        <v>185.725</v>
      </c>
      <c r="C14" s="438">
        <v>130.601</v>
      </c>
      <c r="D14" s="438">
        <v>313.875</v>
      </c>
      <c r="E14" s="438">
        <v>164.743</v>
      </c>
      <c r="F14" s="438">
        <v>171.6125</v>
      </c>
      <c r="G14" s="438">
        <v>340.16</v>
      </c>
      <c r="H14" s="438">
        <v>173.5375</v>
      </c>
      <c r="I14" s="438">
        <v>141.9785</v>
      </c>
      <c r="J14" s="438">
        <v>163.5715</v>
      </c>
      <c r="K14" s="438">
        <v>246.594</v>
      </c>
      <c r="L14" s="438">
        <v>175.7865</v>
      </c>
      <c r="M14" s="438">
        <v>149.892</v>
      </c>
      <c r="N14" s="438">
        <v>115.966</v>
      </c>
      <c r="O14" s="438">
        <v>130.601</v>
      </c>
      <c r="P14" s="438">
        <v>130.249</v>
      </c>
      <c r="Q14" s="438">
        <v>130.249</v>
      </c>
      <c r="R14" s="438">
        <v>158.231</v>
      </c>
      <c r="S14" s="438">
        <v>73.96</v>
      </c>
      <c r="T14" s="438">
        <v>138.491</v>
      </c>
      <c r="U14" s="438">
        <v>127.857</v>
      </c>
      <c r="V14" s="438">
        <v>144.456</v>
      </c>
      <c r="W14" s="438">
        <v>186.886</v>
      </c>
      <c r="X14" s="438">
        <v>187.81</v>
      </c>
    </row>
    <row r="15" ht="16.5" spans="1:24">
      <c r="A15" s="437">
        <v>2</v>
      </c>
      <c r="B15" s="438">
        <v>210.7</v>
      </c>
      <c r="C15" s="438">
        <v>150.119</v>
      </c>
      <c r="D15" s="438">
        <v>360.85</v>
      </c>
      <c r="E15" s="438">
        <v>197.387</v>
      </c>
      <c r="F15" s="438">
        <v>191.324</v>
      </c>
      <c r="G15" s="438">
        <v>397.167</v>
      </c>
      <c r="H15" s="438">
        <v>193.469</v>
      </c>
      <c r="I15" s="438">
        <v>153.693</v>
      </c>
      <c r="J15" s="438">
        <v>179.697</v>
      </c>
      <c r="K15" s="438">
        <v>291.71</v>
      </c>
      <c r="L15" s="438">
        <v>204.518</v>
      </c>
      <c r="M15" s="438">
        <v>174.812</v>
      </c>
      <c r="N15" s="438">
        <v>132.46</v>
      </c>
      <c r="O15" s="438">
        <v>150.119</v>
      </c>
      <c r="P15" s="438">
        <v>150.053</v>
      </c>
      <c r="Q15" s="438">
        <v>150.053</v>
      </c>
      <c r="R15" s="438">
        <v>189.577</v>
      </c>
      <c r="S15" s="438">
        <v>82.369</v>
      </c>
      <c r="T15" s="438">
        <v>157.955</v>
      </c>
      <c r="U15" s="438">
        <v>146.166</v>
      </c>
      <c r="V15" s="438">
        <v>165.295</v>
      </c>
      <c r="W15" s="438">
        <v>207.879</v>
      </c>
      <c r="X15" s="438">
        <v>208.748</v>
      </c>
    </row>
    <row r="16" ht="16.5" spans="1:24">
      <c r="A16" s="437">
        <v>2.5</v>
      </c>
      <c r="B16" s="438">
        <v>235.675</v>
      </c>
      <c r="C16" s="438">
        <v>169.626</v>
      </c>
      <c r="D16" s="438">
        <v>407.825</v>
      </c>
      <c r="E16" s="438">
        <v>230.042</v>
      </c>
      <c r="F16" s="438">
        <v>211.8935</v>
      </c>
      <c r="G16" s="438">
        <v>424.672</v>
      </c>
      <c r="H16" s="438">
        <v>214.6545</v>
      </c>
      <c r="I16" s="438">
        <v>163.4605</v>
      </c>
      <c r="J16" s="438">
        <v>195.0635</v>
      </c>
      <c r="K16" s="438">
        <v>327.938</v>
      </c>
      <c r="L16" s="438">
        <v>218.0475</v>
      </c>
      <c r="M16" s="438">
        <v>199.721</v>
      </c>
      <c r="N16" s="438">
        <v>148.943</v>
      </c>
      <c r="O16" s="438">
        <v>169.626</v>
      </c>
      <c r="P16" s="438">
        <v>169.846</v>
      </c>
      <c r="Q16" s="438">
        <v>169.846</v>
      </c>
      <c r="R16" s="438">
        <v>220.934</v>
      </c>
      <c r="S16" s="438">
        <v>90.778</v>
      </c>
      <c r="T16" s="438">
        <v>177.43</v>
      </c>
      <c r="U16" s="438">
        <v>164.475</v>
      </c>
      <c r="V16" s="438">
        <v>186.123</v>
      </c>
      <c r="W16" s="438">
        <v>224.681</v>
      </c>
      <c r="X16" s="438">
        <v>226.155</v>
      </c>
    </row>
    <row r="17" ht="16.5" spans="1:24">
      <c r="A17" s="437">
        <v>3</v>
      </c>
      <c r="B17" s="438">
        <v>258.45</v>
      </c>
      <c r="C17" s="438">
        <v>173.656</v>
      </c>
      <c r="D17" s="438">
        <v>457.55</v>
      </c>
      <c r="E17" s="438">
        <v>257.769</v>
      </c>
      <c r="F17" s="438">
        <v>239.294</v>
      </c>
      <c r="G17" s="438">
        <v>479.127</v>
      </c>
      <c r="H17" s="438">
        <v>241.175</v>
      </c>
      <c r="I17" s="438">
        <v>184.03</v>
      </c>
      <c r="J17" s="438">
        <v>220.088</v>
      </c>
      <c r="K17" s="438">
        <v>372.68</v>
      </c>
      <c r="L17" s="438">
        <v>247.021</v>
      </c>
      <c r="M17" s="438">
        <v>198.34</v>
      </c>
      <c r="N17" s="438">
        <v>152.523</v>
      </c>
      <c r="O17" s="438">
        <v>173.656</v>
      </c>
      <c r="P17" s="438">
        <v>173.909</v>
      </c>
      <c r="Q17" s="438">
        <v>173.909</v>
      </c>
      <c r="R17" s="438">
        <v>248.463</v>
      </c>
      <c r="S17" s="438">
        <v>93.852</v>
      </c>
      <c r="T17" s="438">
        <v>180.823</v>
      </c>
      <c r="U17" s="438">
        <v>167.879</v>
      </c>
      <c r="V17" s="438">
        <v>188.79</v>
      </c>
      <c r="W17" s="438">
        <v>255.068</v>
      </c>
      <c r="X17" s="438">
        <v>256.432</v>
      </c>
    </row>
    <row r="18" ht="16.5" spans="1:24">
      <c r="A18" s="437">
        <v>3.5</v>
      </c>
      <c r="B18" s="438">
        <v>281.225</v>
      </c>
      <c r="C18" s="438">
        <v>191.865</v>
      </c>
      <c r="D18" s="438">
        <v>507.275</v>
      </c>
      <c r="E18" s="438">
        <v>288.213</v>
      </c>
      <c r="F18" s="438">
        <v>266.6945</v>
      </c>
      <c r="G18" s="438">
        <v>533.582</v>
      </c>
      <c r="H18" s="438">
        <v>267.6955</v>
      </c>
      <c r="I18" s="438">
        <v>204.6105</v>
      </c>
      <c r="J18" s="438">
        <v>245.1125</v>
      </c>
      <c r="K18" s="438">
        <v>417.422</v>
      </c>
      <c r="L18" s="438">
        <v>275.9835</v>
      </c>
      <c r="M18" s="438">
        <v>217.782</v>
      </c>
      <c r="N18" s="438">
        <v>168.423</v>
      </c>
      <c r="O18" s="438">
        <v>191.865</v>
      </c>
      <c r="P18" s="438">
        <v>191.546</v>
      </c>
      <c r="Q18" s="438">
        <v>191.546</v>
      </c>
      <c r="R18" s="438">
        <v>277.829</v>
      </c>
      <c r="S18" s="438">
        <v>101.238</v>
      </c>
      <c r="T18" s="438">
        <v>199.528</v>
      </c>
      <c r="U18" s="438">
        <v>185.484</v>
      </c>
      <c r="V18" s="438">
        <v>208.716</v>
      </c>
      <c r="W18" s="438">
        <v>285.444</v>
      </c>
      <c r="X18" s="438">
        <v>286.709</v>
      </c>
    </row>
    <row r="19" ht="16.5" spans="1:24">
      <c r="A19" s="437">
        <v>4</v>
      </c>
      <c r="B19" s="438">
        <v>304</v>
      </c>
      <c r="C19" s="438">
        <v>210.085</v>
      </c>
      <c r="D19" s="438">
        <v>557</v>
      </c>
      <c r="E19" s="438">
        <v>318.657</v>
      </c>
      <c r="F19" s="438">
        <v>277.133</v>
      </c>
      <c r="G19" s="438">
        <v>611.027</v>
      </c>
      <c r="H19" s="438">
        <v>287.737</v>
      </c>
      <c r="I19" s="438">
        <v>225.961</v>
      </c>
      <c r="J19" s="438">
        <v>249.446</v>
      </c>
      <c r="K19" s="438">
        <v>455.762</v>
      </c>
      <c r="L19" s="438">
        <v>294.221</v>
      </c>
      <c r="M19" s="438">
        <v>237.224</v>
      </c>
      <c r="N19" s="438">
        <v>184.334</v>
      </c>
      <c r="O19" s="438">
        <v>210.085</v>
      </c>
      <c r="P19" s="438">
        <v>209.183</v>
      </c>
      <c r="Q19" s="438">
        <v>209.183</v>
      </c>
      <c r="R19" s="438">
        <v>307.206</v>
      </c>
      <c r="S19" s="438">
        <v>108.635</v>
      </c>
      <c r="T19" s="438">
        <v>218.244</v>
      </c>
      <c r="U19" s="438">
        <v>203.089</v>
      </c>
      <c r="V19" s="438">
        <v>228.642</v>
      </c>
      <c r="W19" s="438">
        <v>313.62</v>
      </c>
      <c r="X19" s="438">
        <v>316.249</v>
      </c>
    </row>
    <row r="20" ht="16.5" spans="1:24">
      <c r="A20" s="437">
        <v>4.5</v>
      </c>
      <c r="B20" s="438">
        <v>326.775</v>
      </c>
      <c r="C20" s="438">
        <v>228.294</v>
      </c>
      <c r="D20" s="438">
        <v>606.725</v>
      </c>
      <c r="E20" s="438">
        <v>349.112</v>
      </c>
      <c r="F20" s="438">
        <v>302.8505</v>
      </c>
      <c r="G20" s="438">
        <v>667.649</v>
      </c>
      <c r="H20" s="438">
        <v>313.6415</v>
      </c>
      <c r="I20" s="438">
        <v>246.6075</v>
      </c>
      <c r="J20" s="438">
        <v>272.4245</v>
      </c>
      <c r="K20" s="438">
        <v>499.866</v>
      </c>
      <c r="L20" s="438">
        <v>322.1275</v>
      </c>
      <c r="M20" s="438">
        <v>256.677</v>
      </c>
      <c r="N20" s="438">
        <v>200.234</v>
      </c>
      <c r="O20" s="438">
        <v>228.294</v>
      </c>
      <c r="P20" s="438">
        <v>226.82</v>
      </c>
      <c r="Q20" s="438">
        <v>226.82</v>
      </c>
      <c r="R20" s="438">
        <v>336.572</v>
      </c>
      <c r="S20" s="438">
        <v>116.032</v>
      </c>
      <c r="T20" s="438">
        <v>236.949</v>
      </c>
      <c r="U20" s="438">
        <v>220.694</v>
      </c>
      <c r="V20" s="438">
        <v>248.568</v>
      </c>
      <c r="W20" s="438">
        <v>343.776</v>
      </c>
      <c r="X20" s="438">
        <v>346.449</v>
      </c>
    </row>
    <row r="21" ht="16.5" spans="1:24">
      <c r="A21" s="437">
        <v>5</v>
      </c>
      <c r="B21" s="438">
        <v>349.55</v>
      </c>
      <c r="C21" s="438">
        <v>246.503</v>
      </c>
      <c r="D21" s="438">
        <v>656.45</v>
      </c>
      <c r="E21" s="438">
        <v>379.556</v>
      </c>
      <c r="F21" s="438">
        <v>328.568</v>
      </c>
      <c r="G21" s="438">
        <v>724.271</v>
      </c>
      <c r="H21" s="438">
        <v>339.546</v>
      </c>
      <c r="I21" s="438">
        <v>267.265</v>
      </c>
      <c r="J21" s="438">
        <v>295.403</v>
      </c>
      <c r="K21" s="438">
        <v>543.97</v>
      </c>
      <c r="L21" s="438">
        <v>350.023</v>
      </c>
      <c r="M21" s="438">
        <v>276.119</v>
      </c>
      <c r="N21" s="438">
        <v>216.134</v>
      </c>
      <c r="O21" s="438">
        <v>246.503</v>
      </c>
      <c r="P21" s="438">
        <v>244.446</v>
      </c>
      <c r="Q21" s="438">
        <v>244.446</v>
      </c>
      <c r="R21" s="438">
        <v>365.949</v>
      </c>
      <c r="S21" s="438">
        <v>123.429</v>
      </c>
      <c r="T21" s="438">
        <v>255.665</v>
      </c>
      <c r="U21" s="438">
        <v>238.299</v>
      </c>
      <c r="V21" s="438">
        <v>268.494</v>
      </c>
      <c r="W21" s="438">
        <v>373.943</v>
      </c>
      <c r="X21" s="438">
        <v>376.66</v>
      </c>
    </row>
    <row r="22" ht="16.5" spans="1:24">
      <c r="A22" s="437">
        <v>5.5</v>
      </c>
      <c r="B22" s="438">
        <v>366.825</v>
      </c>
      <c r="C22" s="438">
        <v>250.632</v>
      </c>
      <c r="D22" s="438">
        <v>703.425</v>
      </c>
      <c r="E22" s="438">
        <v>403.378</v>
      </c>
      <c r="F22" s="438">
        <v>344.8905</v>
      </c>
      <c r="G22" s="438">
        <v>826.927</v>
      </c>
      <c r="H22" s="438">
        <v>382.2355</v>
      </c>
      <c r="I22" s="438">
        <v>297.4695</v>
      </c>
      <c r="J22" s="438">
        <v>322.6815</v>
      </c>
      <c r="K22" s="438">
        <v>567.679</v>
      </c>
      <c r="L22" s="438">
        <v>323.4795</v>
      </c>
      <c r="M22" s="438">
        <v>289.28</v>
      </c>
      <c r="N22" s="438">
        <v>219.505</v>
      </c>
      <c r="O22" s="438">
        <v>250.632</v>
      </c>
      <c r="P22" s="438">
        <v>249.202</v>
      </c>
      <c r="Q22" s="438">
        <v>249.202</v>
      </c>
      <c r="R22" s="438">
        <v>389.408</v>
      </c>
      <c r="S22" s="438">
        <v>126.525</v>
      </c>
      <c r="T22" s="438">
        <v>260.147</v>
      </c>
      <c r="U22" s="438">
        <v>241.362</v>
      </c>
      <c r="V22" s="438">
        <v>271.601</v>
      </c>
      <c r="W22" s="438">
        <v>412.942</v>
      </c>
      <c r="X22" s="438">
        <v>416.033</v>
      </c>
    </row>
    <row r="23" ht="16.5" spans="1:24">
      <c r="A23" s="437">
        <v>6</v>
      </c>
      <c r="B23" s="438">
        <v>384.1</v>
      </c>
      <c r="C23" s="438">
        <v>267.037</v>
      </c>
      <c r="D23" s="438">
        <v>750.4</v>
      </c>
      <c r="E23" s="438">
        <v>431.688</v>
      </c>
      <c r="F23" s="438">
        <v>368.43</v>
      </c>
      <c r="G23" s="438">
        <v>886.057</v>
      </c>
      <c r="H23" s="438">
        <v>407.843</v>
      </c>
      <c r="I23" s="438">
        <v>317.742</v>
      </c>
      <c r="J23" s="438">
        <v>344.692</v>
      </c>
      <c r="K23" s="438">
        <v>611.761</v>
      </c>
      <c r="L23" s="438">
        <v>345.204</v>
      </c>
      <c r="M23" s="438">
        <v>309.14</v>
      </c>
      <c r="N23" s="438">
        <v>234.074</v>
      </c>
      <c r="O23" s="438">
        <v>267.037</v>
      </c>
      <c r="P23" s="438">
        <v>266.267</v>
      </c>
      <c r="Q23" s="438">
        <v>266.267</v>
      </c>
      <c r="R23" s="438">
        <v>416.783</v>
      </c>
      <c r="S23" s="438">
        <v>132.437</v>
      </c>
      <c r="T23" s="438">
        <v>277.312</v>
      </c>
      <c r="U23" s="438">
        <v>257.438</v>
      </c>
      <c r="V23" s="438">
        <v>289.756</v>
      </c>
      <c r="W23" s="438">
        <v>445.276</v>
      </c>
      <c r="X23" s="438">
        <v>448.246</v>
      </c>
    </row>
    <row r="24" ht="16.5" spans="1:24">
      <c r="A24" s="437">
        <v>6.5</v>
      </c>
      <c r="B24" s="438">
        <v>401.375</v>
      </c>
      <c r="C24" s="438">
        <v>283.442</v>
      </c>
      <c r="D24" s="438">
        <v>797.375</v>
      </c>
      <c r="E24" s="438">
        <v>459.998</v>
      </c>
      <c r="F24" s="438">
        <v>391.9585</v>
      </c>
      <c r="G24" s="438">
        <v>945.198</v>
      </c>
      <c r="H24" s="438">
        <v>433.4395</v>
      </c>
      <c r="I24" s="438">
        <v>338.0145</v>
      </c>
      <c r="J24" s="438">
        <v>366.6915</v>
      </c>
      <c r="K24" s="438">
        <v>655.843</v>
      </c>
      <c r="L24" s="438">
        <v>366.9175</v>
      </c>
      <c r="M24" s="438">
        <v>329</v>
      </c>
      <c r="N24" s="438">
        <v>248.632</v>
      </c>
      <c r="O24" s="438">
        <v>283.442</v>
      </c>
      <c r="P24" s="438">
        <v>283.321</v>
      </c>
      <c r="Q24" s="438">
        <v>283.321</v>
      </c>
      <c r="R24" s="438">
        <v>444.147</v>
      </c>
      <c r="S24" s="438">
        <v>138.36</v>
      </c>
      <c r="T24" s="438">
        <v>294.466</v>
      </c>
      <c r="U24" s="438">
        <v>273.503</v>
      </c>
      <c r="V24" s="438">
        <v>307.9</v>
      </c>
      <c r="W24" s="438">
        <v>477.599</v>
      </c>
      <c r="X24" s="438">
        <v>480.448</v>
      </c>
    </row>
    <row r="25" ht="16.5" spans="1:24">
      <c r="A25" s="437">
        <v>7</v>
      </c>
      <c r="B25" s="438">
        <v>418.65</v>
      </c>
      <c r="C25" s="438">
        <v>299.847</v>
      </c>
      <c r="D25" s="438">
        <v>844.35</v>
      </c>
      <c r="E25" s="438">
        <v>488.308</v>
      </c>
      <c r="F25" s="438">
        <v>415.487</v>
      </c>
      <c r="G25" s="438">
        <v>1004.328</v>
      </c>
      <c r="H25" s="438">
        <v>459.047</v>
      </c>
      <c r="I25" s="438">
        <v>358.287</v>
      </c>
      <c r="J25" s="438">
        <v>388.702</v>
      </c>
      <c r="K25" s="438">
        <v>699.925</v>
      </c>
      <c r="L25" s="438">
        <v>388.631</v>
      </c>
      <c r="M25" s="438">
        <v>348.86</v>
      </c>
      <c r="N25" s="438">
        <v>263.201</v>
      </c>
      <c r="O25" s="438">
        <v>299.847</v>
      </c>
      <c r="P25" s="438">
        <v>300.386</v>
      </c>
      <c r="Q25" s="438">
        <v>300.386</v>
      </c>
      <c r="R25" s="438">
        <v>471.522</v>
      </c>
      <c r="S25" s="438">
        <v>144.272</v>
      </c>
      <c r="T25" s="438">
        <v>311.62</v>
      </c>
      <c r="U25" s="438">
        <v>289.568</v>
      </c>
      <c r="V25" s="438">
        <v>326.055</v>
      </c>
      <c r="W25" s="438">
        <v>509.922</v>
      </c>
      <c r="X25" s="438">
        <v>512.661</v>
      </c>
    </row>
    <row r="26" ht="16.5" spans="1:24">
      <c r="A26" s="437">
        <v>7.5</v>
      </c>
      <c r="B26" s="438">
        <v>435.925</v>
      </c>
      <c r="C26" s="438">
        <v>316.241</v>
      </c>
      <c r="D26" s="438">
        <v>891.325</v>
      </c>
      <c r="E26" s="438">
        <v>516.618</v>
      </c>
      <c r="F26" s="438">
        <v>439.0155</v>
      </c>
      <c r="G26" s="438">
        <v>1063.469</v>
      </c>
      <c r="H26" s="438">
        <v>484.6545</v>
      </c>
      <c r="I26" s="438">
        <v>378.5595</v>
      </c>
      <c r="J26" s="438">
        <v>410.7015</v>
      </c>
      <c r="K26" s="438">
        <v>744.007</v>
      </c>
      <c r="L26" s="438">
        <v>410.3445</v>
      </c>
      <c r="M26" s="438">
        <v>368.72</v>
      </c>
      <c r="N26" s="438">
        <v>277.759</v>
      </c>
      <c r="O26" s="438">
        <v>316.241</v>
      </c>
      <c r="P26" s="438">
        <v>317.44</v>
      </c>
      <c r="Q26" s="438">
        <v>317.44</v>
      </c>
      <c r="R26" s="438">
        <v>498.886</v>
      </c>
      <c r="S26" s="438">
        <v>150.184</v>
      </c>
      <c r="T26" s="438">
        <v>328.774</v>
      </c>
      <c r="U26" s="438">
        <v>305.644</v>
      </c>
      <c r="V26" s="438">
        <v>344.199</v>
      </c>
      <c r="W26" s="438">
        <v>542.256</v>
      </c>
      <c r="X26" s="438">
        <v>544.874</v>
      </c>
    </row>
    <row r="27" ht="16.5" spans="1:24">
      <c r="A27" s="437">
        <v>8</v>
      </c>
      <c r="B27" s="438">
        <v>453.2</v>
      </c>
      <c r="C27" s="438">
        <v>332.646</v>
      </c>
      <c r="D27" s="438">
        <v>938.3</v>
      </c>
      <c r="E27" s="438">
        <v>544.928</v>
      </c>
      <c r="F27" s="438">
        <v>487.558</v>
      </c>
      <c r="G27" s="438">
        <v>1196.882</v>
      </c>
      <c r="H27" s="438">
        <v>554.075</v>
      </c>
      <c r="I27" s="438">
        <v>429.753</v>
      </c>
      <c r="J27" s="438">
        <v>467.659</v>
      </c>
      <c r="K27" s="438">
        <v>789.981</v>
      </c>
      <c r="L27" s="438">
        <v>417.274</v>
      </c>
      <c r="M27" s="438">
        <v>388.58</v>
      </c>
      <c r="N27" s="438">
        <v>292.328</v>
      </c>
      <c r="O27" s="438">
        <v>332.646</v>
      </c>
      <c r="P27" s="438">
        <v>334.505</v>
      </c>
      <c r="Q27" s="438">
        <v>334.505</v>
      </c>
      <c r="R27" s="438">
        <v>526.261</v>
      </c>
      <c r="S27" s="438">
        <v>156.096</v>
      </c>
      <c r="T27" s="438">
        <v>345.928</v>
      </c>
      <c r="U27" s="438">
        <v>321.709</v>
      </c>
      <c r="V27" s="438">
        <v>362.354</v>
      </c>
      <c r="W27" s="438">
        <v>611.99</v>
      </c>
      <c r="X27" s="438">
        <v>612.705</v>
      </c>
    </row>
    <row r="28" ht="16.5" spans="1:24">
      <c r="A28" s="437">
        <v>8.5</v>
      </c>
      <c r="B28" s="438">
        <v>470.475</v>
      </c>
      <c r="C28" s="438">
        <v>349.051</v>
      </c>
      <c r="D28" s="438">
        <v>985.275</v>
      </c>
      <c r="E28" s="438">
        <v>573.238</v>
      </c>
      <c r="F28" s="438">
        <v>512.3625</v>
      </c>
      <c r="G28" s="438">
        <v>1259.928</v>
      </c>
      <c r="H28" s="438">
        <v>581.8825</v>
      </c>
      <c r="I28" s="438">
        <v>451.6095</v>
      </c>
      <c r="J28" s="438">
        <v>491.4515</v>
      </c>
      <c r="K28" s="438">
        <v>834.162</v>
      </c>
      <c r="L28" s="438">
        <v>438.2395</v>
      </c>
      <c r="M28" s="438">
        <v>408.44</v>
      </c>
      <c r="N28" s="438">
        <v>306.886</v>
      </c>
      <c r="O28" s="438">
        <v>349.051</v>
      </c>
      <c r="P28" s="438">
        <v>351.559</v>
      </c>
      <c r="Q28" s="438">
        <v>351.559</v>
      </c>
      <c r="R28" s="438">
        <v>553.625</v>
      </c>
      <c r="S28" s="438">
        <v>162.019</v>
      </c>
      <c r="T28" s="438">
        <v>363.082</v>
      </c>
      <c r="U28" s="438">
        <v>337.774</v>
      </c>
      <c r="V28" s="438">
        <v>380.509</v>
      </c>
      <c r="W28" s="438">
        <v>646.447</v>
      </c>
      <c r="X28" s="438">
        <v>646.909</v>
      </c>
    </row>
    <row r="29" ht="16.5" spans="1:24">
      <c r="A29" s="437">
        <v>9</v>
      </c>
      <c r="B29" s="438">
        <v>487.75</v>
      </c>
      <c r="C29" s="438">
        <v>365.445</v>
      </c>
      <c r="D29" s="438">
        <v>1032.25</v>
      </c>
      <c r="E29" s="438">
        <v>601.548</v>
      </c>
      <c r="F29" s="438">
        <v>537.178</v>
      </c>
      <c r="G29" s="438">
        <v>1322.963</v>
      </c>
      <c r="H29" s="438">
        <v>609.69</v>
      </c>
      <c r="I29" s="438">
        <v>473.455</v>
      </c>
      <c r="J29" s="438">
        <v>515.244</v>
      </c>
      <c r="K29" s="438">
        <v>878.354</v>
      </c>
      <c r="L29" s="438">
        <v>459.194</v>
      </c>
      <c r="M29" s="438">
        <v>428.3</v>
      </c>
      <c r="N29" s="438">
        <v>321.455</v>
      </c>
      <c r="O29" s="438">
        <v>365.445</v>
      </c>
      <c r="P29" s="438">
        <v>368.624</v>
      </c>
      <c r="Q29" s="438">
        <v>368.624</v>
      </c>
      <c r="R29" s="438">
        <v>581</v>
      </c>
      <c r="S29" s="438">
        <v>167.931</v>
      </c>
      <c r="T29" s="438">
        <v>380.236</v>
      </c>
      <c r="U29" s="438">
        <v>353.85</v>
      </c>
      <c r="V29" s="438">
        <v>398.653</v>
      </c>
      <c r="W29" s="438">
        <v>680.904</v>
      </c>
      <c r="X29" s="438">
        <v>681.124</v>
      </c>
    </row>
    <row r="30" ht="16.5" spans="1:24">
      <c r="A30" s="437">
        <v>9.5</v>
      </c>
      <c r="B30" s="438">
        <v>505.025</v>
      </c>
      <c r="C30" s="438">
        <v>381.85</v>
      </c>
      <c r="D30" s="438">
        <v>1079.225</v>
      </c>
      <c r="E30" s="438">
        <v>629.858</v>
      </c>
      <c r="F30" s="438">
        <v>561.9825</v>
      </c>
      <c r="G30" s="438">
        <v>1386.009</v>
      </c>
      <c r="H30" s="438">
        <v>637.4975</v>
      </c>
      <c r="I30" s="438">
        <v>495.3115</v>
      </c>
      <c r="J30" s="438">
        <v>539.0365</v>
      </c>
      <c r="K30" s="438">
        <v>922.535</v>
      </c>
      <c r="L30" s="438">
        <v>480.1595</v>
      </c>
      <c r="M30" s="438">
        <v>448.16</v>
      </c>
      <c r="N30" s="438">
        <v>336.013</v>
      </c>
      <c r="O30" s="438">
        <v>381.85</v>
      </c>
      <c r="P30" s="438">
        <v>385.678</v>
      </c>
      <c r="Q30" s="438">
        <v>385.678</v>
      </c>
      <c r="R30" s="438">
        <v>608.364</v>
      </c>
      <c r="S30" s="438">
        <v>173.843</v>
      </c>
      <c r="T30" s="438">
        <v>397.39</v>
      </c>
      <c r="U30" s="438">
        <v>369.915</v>
      </c>
      <c r="V30" s="438">
        <v>416.808</v>
      </c>
      <c r="W30" s="438">
        <v>715.35</v>
      </c>
      <c r="X30" s="438">
        <v>715.339</v>
      </c>
    </row>
    <row r="31" ht="16.5" spans="1:24">
      <c r="A31" s="437">
        <v>10</v>
      </c>
      <c r="B31" s="438">
        <v>522.3</v>
      </c>
      <c r="C31" s="438">
        <v>398.255</v>
      </c>
      <c r="D31" s="438">
        <v>1126.2</v>
      </c>
      <c r="E31" s="438">
        <v>658.168</v>
      </c>
      <c r="F31" s="438">
        <v>586.798</v>
      </c>
      <c r="G31" s="438">
        <v>1449.044</v>
      </c>
      <c r="H31" s="438">
        <v>665.305</v>
      </c>
      <c r="I31" s="438">
        <v>517.168</v>
      </c>
      <c r="J31" s="438">
        <v>562.829</v>
      </c>
      <c r="K31" s="438">
        <v>966.727</v>
      </c>
      <c r="L31" s="438">
        <v>501.114</v>
      </c>
      <c r="M31" s="438">
        <v>468.02</v>
      </c>
      <c r="N31" s="438">
        <v>350.582</v>
      </c>
      <c r="O31" s="438">
        <v>398.255</v>
      </c>
      <c r="P31" s="438">
        <v>402.743</v>
      </c>
      <c r="Q31" s="438">
        <v>402.743</v>
      </c>
      <c r="R31" s="438">
        <v>635.739</v>
      </c>
      <c r="S31" s="438">
        <v>179.755</v>
      </c>
      <c r="T31" s="438">
        <v>414.555</v>
      </c>
      <c r="U31" s="438">
        <v>385.98</v>
      </c>
      <c r="V31" s="438">
        <v>434.952</v>
      </c>
      <c r="W31" s="438">
        <v>749.807</v>
      </c>
      <c r="X31" s="438">
        <v>749.554</v>
      </c>
    </row>
    <row r="32" ht="16.5" spans="1:24">
      <c r="A32" s="437">
        <v>10.5</v>
      </c>
      <c r="B32" s="438">
        <v>530.225</v>
      </c>
      <c r="C32" s="438">
        <v>419.544</v>
      </c>
      <c r="D32" s="438">
        <v>1167.675</v>
      </c>
      <c r="E32" s="438">
        <v>695.795</v>
      </c>
      <c r="F32" s="438">
        <v>608.5826</v>
      </c>
      <c r="G32" s="438">
        <v>1512.8596</v>
      </c>
      <c r="H32" s="438">
        <v>707.2066</v>
      </c>
      <c r="I32" s="438">
        <v>557.6482</v>
      </c>
      <c r="J32" s="438">
        <v>604.1638</v>
      </c>
      <c r="K32" s="438">
        <v>1015.8544</v>
      </c>
      <c r="L32" s="438">
        <v>497.2525</v>
      </c>
      <c r="M32" s="438">
        <v>486.604</v>
      </c>
      <c r="N32" s="438">
        <v>383.631</v>
      </c>
      <c r="O32" s="438">
        <v>419.544</v>
      </c>
      <c r="P32" s="438">
        <v>416.53</v>
      </c>
      <c r="Q32" s="438">
        <v>416.53</v>
      </c>
      <c r="R32" s="438">
        <v>672.981</v>
      </c>
      <c r="S32" s="438">
        <v>443.265</v>
      </c>
      <c r="T32" s="438">
        <v>418.806</v>
      </c>
      <c r="U32" s="438">
        <v>399.306</v>
      </c>
      <c r="V32" s="438">
        <v>437.388</v>
      </c>
      <c r="W32" s="438">
        <v>773.936</v>
      </c>
      <c r="X32" s="438">
        <v>774.6812</v>
      </c>
    </row>
    <row r="33" ht="16.5" spans="1:24">
      <c r="A33" s="437">
        <v>11</v>
      </c>
      <c r="B33" s="438">
        <v>538.15</v>
      </c>
      <c r="C33" s="438">
        <v>434.409</v>
      </c>
      <c r="D33" s="438">
        <v>1209.15</v>
      </c>
      <c r="E33" s="438">
        <v>723.709</v>
      </c>
      <c r="F33" s="438">
        <v>630.5908</v>
      </c>
      <c r="G33" s="438">
        <v>1572.5868</v>
      </c>
      <c r="H33" s="438">
        <v>730.7592</v>
      </c>
      <c r="I33" s="438">
        <v>577.0752</v>
      </c>
      <c r="J33" s="438">
        <v>625.2864</v>
      </c>
      <c r="K33" s="438">
        <v>1052.1132</v>
      </c>
      <c r="L33" s="438">
        <v>515.424</v>
      </c>
      <c r="M33" s="438">
        <v>505.98</v>
      </c>
      <c r="N33" s="438">
        <v>396.814</v>
      </c>
      <c r="O33" s="438">
        <v>434.409</v>
      </c>
      <c r="P33" s="438">
        <v>432.517</v>
      </c>
      <c r="Q33" s="438">
        <v>432.517</v>
      </c>
      <c r="R33" s="438">
        <v>700.004</v>
      </c>
      <c r="S33" s="438">
        <v>450.09</v>
      </c>
      <c r="T33" s="438">
        <v>433.089</v>
      </c>
      <c r="U33" s="438">
        <v>413.028</v>
      </c>
      <c r="V33" s="438">
        <v>452.397</v>
      </c>
      <c r="W33" s="438">
        <v>801.2524</v>
      </c>
      <c r="X33" s="438">
        <v>802.9912</v>
      </c>
    </row>
    <row r="34" ht="16.5" spans="1:24">
      <c r="A34" s="437">
        <v>11.5</v>
      </c>
      <c r="B34" s="438">
        <v>546.075</v>
      </c>
      <c r="C34" s="438">
        <v>449.274</v>
      </c>
      <c r="D34" s="438">
        <v>1250.625</v>
      </c>
      <c r="E34" s="438">
        <v>751.612</v>
      </c>
      <c r="F34" s="438">
        <v>652.6098</v>
      </c>
      <c r="G34" s="438">
        <v>1632.3032</v>
      </c>
      <c r="H34" s="438">
        <v>754.301</v>
      </c>
      <c r="I34" s="438">
        <v>596.513</v>
      </c>
      <c r="J34" s="438">
        <v>646.4198</v>
      </c>
      <c r="K34" s="438">
        <v>1088.372</v>
      </c>
      <c r="L34" s="438">
        <v>533.5845</v>
      </c>
      <c r="M34" s="438">
        <v>525.356</v>
      </c>
      <c r="N34" s="438">
        <v>410.008</v>
      </c>
      <c r="O34" s="438">
        <v>449.274</v>
      </c>
      <c r="P34" s="438">
        <v>448.504</v>
      </c>
      <c r="Q34" s="438">
        <v>448.504</v>
      </c>
      <c r="R34" s="438">
        <v>727.038</v>
      </c>
      <c r="S34" s="438">
        <v>456.915</v>
      </c>
      <c r="T34" s="438">
        <v>447.361</v>
      </c>
      <c r="U34" s="438">
        <v>426.75</v>
      </c>
      <c r="V34" s="438">
        <v>467.417</v>
      </c>
      <c r="W34" s="438">
        <v>828.5688</v>
      </c>
      <c r="X34" s="438">
        <v>831.3012</v>
      </c>
    </row>
    <row r="35" ht="16.5" spans="1:24">
      <c r="A35" s="437">
        <v>12</v>
      </c>
      <c r="B35" s="438">
        <v>554</v>
      </c>
      <c r="C35" s="438">
        <v>464.139</v>
      </c>
      <c r="D35" s="438">
        <v>1292.1</v>
      </c>
      <c r="E35" s="438">
        <v>779.526</v>
      </c>
      <c r="F35" s="438">
        <v>674.618</v>
      </c>
      <c r="G35" s="438">
        <v>1692.0196</v>
      </c>
      <c r="H35" s="438">
        <v>777.8536</v>
      </c>
      <c r="I35" s="438">
        <v>615.9508</v>
      </c>
      <c r="J35" s="438">
        <v>667.5424</v>
      </c>
      <c r="K35" s="438">
        <v>1124.6308</v>
      </c>
      <c r="L35" s="438">
        <v>551.745</v>
      </c>
      <c r="M35" s="438">
        <v>544.732</v>
      </c>
      <c r="N35" s="438">
        <v>423.191</v>
      </c>
      <c r="O35" s="438">
        <v>464.139</v>
      </c>
      <c r="P35" s="438">
        <v>464.491</v>
      </c>
      <c r="Q35" s="438">
        <v>464.491</v>
      </c>
      <c r="R35" s="438">
        <v>754.061</v>
      </c>
      <c r="S35" s="438">
        <v>463.74</v>
      </c>
      <c r="T35" s="438">
        <v>461.644</v>
      </c>
      <c r="U35" s="438">
        <v>440.472</v>
      </c>
      <c r="V35" s="438">
        <v>482.437</v>
      </c>
      <c r="W35" s="438">
        <v>855.8852</v>
      </c>
      <c r="X35" s="438">
        <v>859.622</v>
      </c>
    </row>
    <row r="36" ht="16.5" spans="1:24">
      <c r="A36" s="437">
        <v>12.5</v>
      </c>
      <c r="B36" s="438">
        <v>561.925</v>
      </c>
      <c r="C36" s="438">
        <v>479.015</v>
      </c>
      <c r="D36" s="438">
        <v>1333.575</v>
      </c>
      <c r="E36" s="438">
        <v>807.429</v>
      </c>
      <c r="F36" s="438">
        <v>756.9234</v>
      </c>
      <c r="G36" s="438">
        <v>2220.264</v>
      </c>
      <c r="H36" s="438">
        <v>852.1794</v>
      </c>
      <c r="I36" s="438">
        <v>654.885</v>
      </c>
      <c r="J36" s="438">
        <v>713.0862</v>
      </c>
      <c r="K36" s="438">
        <v>1134.3564</v>
      </c>
      <c r="L36" s="438">
        <v>569.9055</v>
      </c>
      <c r="M36" s="438">
        <v>564.119</v>
      </c>
      <c r="N36" s="438">
        <v>436.385</v>
      </c>
      <c r="O36" s="438">
        <v>479.015</v>
      </c>
      <c r="P36" s="438">
        <v>480.478</v>
      </c>
      <c r="Q36" s="438">
        <v>480.478</v>
      </c>
      <c r="R36" s="438">
        <v>781.095</v>
      </c>
      <c r="S36" s="438">
        <v>470.565</v>
      </c>
      <c r="T36" s="438">
        <v>475.927</v>
      </c>
      <c r="U36" s="438">
        <v>454.194</v>
      </c>
      <c r="V36" s="438">
        <v>497.457</v>
      </c>
      <c r="W36" s="438">
        <v>965.3464</v>
      </c>
      <c r="X36" s="438">
        <v>961.0804</v>
      </c>
    </row>
    <row r="37" ht="16.5" spans="1:24">
      <c r="A37" s="437">
        <v>13</v>
      </c>
      <c r="B37" s="438">
        <v>569.85</v>
      </c>
      <c r="C37" s="438">
        <v>493.88</v>
      </c>
      <c r="D37" s="438">
        <v>1375.05</v>
      </c>
      <c r="E37" s="438">
        <v>835.343</v>
      </c>
      <c r="F37" s="438">
        <v>781.1564</v>
      </c>
      <c r="G37" s="438">
        <v>2297.2064</v>
      </c>
      <c r="H37" s="438">
        <v>878.1512</v>
      </c>
      <c r="I37" s="438">
        <v>675.8888</v>
      </c>
      <c r="J37" s="438">
        <v>735.9368</v>
      </c>
      <c r="K37" s="438">
        <v>1170.7232</v>
      </c>
      <c r="L37" s="438">
        <v>588.066</v>
      </c>
      <c r="M37" s="438">
        <v>583.495</v>
      </c>
      <c r="N37" s="438">
        <v>449.568</v>
      </c>
      <c r="O37" s="438">
        <v>493.88</v>
      </c>
      <c r="P37" s="438">
        <v>496.465</v>
      </c>
      <c r="Q37" s="438">
        <v>496.465</v>
      </c>
      <c r="R37" s="438">
        <v>808.118</v>
      </c>
      <c r="S37" s="438">
        <v>477.39</v>
      </c>
      <c r="T37" s="438">
        <v>490.21</v>
      </c>
      <c r="U37" s="438">
        <v>467.916</v>
      </c>
      <c r="V37" s="438">
        <v>512.466</v>
      </c>
      <c r="W37" s="438">
        <v>995.1468</v>
      </c>
      <c r="X37" s="438">
        <v>991.6908</v>
      </c>
    </row>
    <row r="38" ht="16.5" spans="1:24">
      <c r="A38" s="437">
        <v>13.5</v>
      </c>
      <c r="B38" s="438">
        <v>577.775</v>
      </c>
      <c r="C38" s="438">
        <v>508.745</v>
      </c>
      <c r="D38" s="438">
        <v>1416.525</v>
      </c>
      <c r="E38" s="438">
        <v>863.246</v>
      </c>
      <c r="F38" s="438">
        <v>805.4002</v>
      </c>
      <c r="G38" s="438">
        <v>2374.1488</v>
      </c>
      <c r="H38" s="438">
        <v>904.123</v>
      </c>
      <c r="I38" s="438">
        <v>696.9034</v>
      </c>
      <c r="J38" s="438">
        <v>758.7874</v>
      </c>
      <c r="K38" s="438">
        <v>1207.09</v>
      </c>
      <c r="L38" s="438">
        <v>606.2265</v>
      </c>
      <c r="M38" s="438">
        <v>602.871</v>
      </c>
      <c r="N38" s="438">
        <v>462.751</v>
      </c>
      <c r="O38" s="438">
        <v>508.745</v>
      </c>
      <c r="P38" s="438">
        <v>512.452</v>
      </c>
      <c r="Q38" s="438">
        <v>512.452</v>
      </c>
      <c r="R38" s="438">
        <v>835.152</v>
      </c>
      <c r="S38" s="438">
        <v>484.215</v>
      </c>
      <c r="T38" s="438">
        <v>504.493</v>
      </c>
      <c r="U38" s="438">
        <v>481.638</v>
      </c>
      <c r="V38" s="438">
        <v>527.486</v>
      </c>
      <c r="W38" s="438">
        <v>1024.958</v>
      </c>
      <c r="X38" s="438">
        <v>1022.3012</v>
      </c>
    </row>
    <row r="39" ht="16.5" spans="1:24">
      <c r="A39" s="437">
        <v>14</v>
      </c>
      <c r="B39" s="438">
        <v>585.7</v>
      </c>
      <c r="C39" s="438">
        <v>523.61</v>
      </c>
      <c r="D39" s="438">
        <v>1458</v>
      </c>
      <c r="E39" s="438">
        <v>891.16</v>
      </c>
      <c r="F39" s="438">
        <v>829.644</v>
      </c>
      <c r="G39" s="438">
        <v>2451.0804</v>
      </c>
      <c r="H39" s="438">
        <v>930.0948</v>
      </c>
      <c r="I39" s="438">
        <v>717.9072</v>
      </c>
      <c r="J39" s="438">
        <v>781.638</v>
      </c>
      <c r="K39" s="438">
        <v>1243.4568</v>
      </c>
      <c r="L39" s="438">
        <v>624.387</v>
      </c>
      <c r="M39" s="438">
        <v>622.258</v>
      </c>
      <c r="N39" s="438">
        <v>475.945</v>
      </c>
      <c r="O39" s="438">
        <v>523.61</v>
      </c>
      <c r="P39" s="438">
        <v>528.439</v>
      </c>
      <c r="Q39" s="438">
        <v>528.439</v>
      </c>
      <c r="R39" s="438">
        <v>862.175</v>
      </c>
      <c r="S39" s="438">
        <v>491.04</v>
      </c>
      <c r="T39" s="438">
        <v>518.776</v>
      </c>
      <c r="U39" s="438">
        <v>495.36</v>
      </c>
      <c r="V39" s="438">
        <v>542.506</v>
      </c>
      <c r="W39" s="438">
        <v>1054.7584</v>
      </c>
      <c r="X39" s="438">
        <v>1052.9116</v>
      </c>
    </row>
    <row r="40" ht="16.5" spans="1:24">
      <c r="A40" s="437">
        <v>14.5</v>
      </c>
      <c r="B40" s="438">
        <v>593.625</v>
      </c>
      <c r="C40" s="438">
        <v>538.486</v>
      </c>
      <c r="D40" s="438">
        <v>1499.475</v>
      </c>
      <c r="E40" s="438">
        <v>919.063</v>
      </c>
      <c r="F40" s="438">
        <v>853.8878</v>
      </c>
      <c r="G40" s="438">
        <v>2528.0228</v>
      </c>
      <c r="H40" s="438">
        <v>956.0774</v>
      </c>
      <c r="I40" s="438">
        <v>738.911</v>
      </c>
      <c r="J40" s="438">
        <v>804.4886</v>
      </c>
      <c r="K40" s="438">
        <v>1279.8236</v>
      </c>
      <c r="L40" s="438">
        <v>642.5475</v>
      </c>
      <c r="M40" s="438">
        <v>641.634</v>
      </c>
      <c r="N40" s="438">
        <v>489.128</v>
      </c>
      <c r="O40" s="438">
        <v>538.486</v>
      </c>
      <c r="P40" s="438">
        <v>544.426</v>
      </c>
      <c r="Q40" s="438">
        <v>544.426</v>
      </c>
      <c r="R40" s="438">
        <v>889.198</v>
      </c>
      <c r="S40" s="438">
        <v>497.865</v>
      </c>
      <c r="T40" s="438">
        <v>533.059</v>
      </c>
      <c r="U40" s="438">
        <v>509.071</v>
      </c>
      <c r="V40" s="438">
        <v>557.515</v>
      </c>
      <c r="W40" s="438">
        <v>1084.5588</v>
      </c>
      <c r="X40" s="438">
        <v>1083.522</v>
      </c>
    </row>
    <row r="41" ht="16.5" spans="1:24">
      <c r="A41" s="437">
        <v>15</v>
      </c>
      <c r="B41" s="438">
        <v>601.55</v>
      </c>
      <c r="C41" s="438">
        <v>553.351</v>
      </c>
      <c r="D41" s="438">
        <v>1540.95</v>
      </c>
      <c r="E41" s="438">
        <v>946.977</v>
      </c>
      <c r="F41" s="438">
        <v>878.1316</v>
      </c>
      <c r="G41" s="438">
        <v>2604.9544</v>
      </c>
      <c r="H41" s="438">
        <v>982.0492</v>
      </c>
      <c r="I41" s="438">
        <v>759.9148</v>
      </c>
      <c r="J41" s="438">
        <v>827.3392</v>
      </c>
      <c r="K41" s="438">
        <v>1316.1904</v>
      </c>
      <c r="L41" s="438">
        <v>660.708</v>
      </c>
      <c r="M41" s="438">
        <v>661.01</v>
      </c>
      <c r="N41" s="438">
        <v>502.322</v>
      </c>
      <c r="O41" s="438">
        <v>553.351</v>
      </c>
      <c r="P41" s="438">
        <v>560.424</v>
      </c>
      <c r="Q41" s="438">
        <v>560.424</v>
      </c>
      <c r="R41" s="438">
        <v>916.232</v>
      </c>
      <c r="S41" s="438">
        <v>504.69</v>
      </c>
      <c r="T41" s="438">
        <v>547.342</v>
      </c>
      <c r="U41" s="438">
        <v>522.793</v>
      </c>
      <c r="V41" s="438">
        <v>572.535</v>
      </c>
      <c r="W41" s="438">
        <v>1114.3592</v>
      </c>
      <c r="X41" s="438">
        <v>1114.1324</v>
      </c>
    </row>
    <row r="42" ht="16.5" spans="1:24">
      <c r="A42" s="437">
        <v>15.5</v>
      </c>
      <c r="B42" s="438">
        <v>609.475</v>
      </c>
      <c r="C42" s="438">
        <v>568.216</v>
      </c>
      <c r="D42" s="438">
        <v>1582.425</v>
      </c>
      <c r="E42" s="438">
        <v>974.88</v>
      </c>
      <c r="F42" s="438">
        <v>902.3754</v>
      </c>
      <c r="G42" s="438">
        <v>2681.8968</v>
      </c>
      <c r="H42" s="438">
        <v>1008.021</v>
      </c>
      <c r="I42" s="438">
        <v>780.9186</v>
      </c>
      <c r="J42" s="438">
        <v>850.1898</v>
      </c>
      <c r="K42" s="438">
        <v>1352.5572</v>
      </c>
      <c r="L42" s="438">
        <v>678.8685</v>
      </c>
      <c r="M42" s="438">
        <v>680.386</v>
      </c>
      <c r="N42" s="438">
        <v>515.505</v>
      </c>
      <c r="O42" s="438">
        <v>568.216</v>
      </c>
      <c r="P42" s="438">
        <v>576.411</v>
      </c>
      <c r="Q42" s="438">
        <v>576.411</v>
      </c>
      <c r="R42" s="438">
        <v>943.255</v>
      </c>
      <c r="S42" s="438">
        <v>511.515</v>
      </c>
      <c r="T42" s="438">
        <v>561.625</v>
      </c>
      <c r="U42" s="438">
        <v>536.515</v>
      </c>
      <c r="V42" s="438">
        <v>587.555</v>
      </c>
      <c r="W42" s="438">
        <v>1144.1596</v>
      </c>
      <c r="X42" s="438">
        <v>1144.732</v>
      </c>
    </row>
    <row r="43" ht="16.5" spans="1:24">
      <c r="A43" s="437">
        <v>16</v>
      </c>
      <c r="B43" s="438">
        <v>617.4</v>
      </c>
      <c r="C43" s="438">
        <v>583.081</v>
      </c>
      <c r="D43" s="438">
        <v>1623.9</v>
      </c>
      <c r="E43" s="438">
        <v>1002.794</v>
      </c>
      <c r="F43" s="438">
        <v>926.6084</v>
      </c>
      <c r="G43" s="438">
        <v>2758.8392</v>
      </c>
      <c r="H43" s="438">
        <v>1033.9928</v>
      </c>
      <c r="I43" s="438">
        <v>801.9224</v>
      </c>
      <c r="J43" s="438">
        <v>873.0404</v>
      </c>
      <c r="K43" s="438">
        <v>1388.924</v>
      </c>
      <c r="L43" s="438">
        <v>697.04</v>
      </c>
      <c r="M43" s="438">
        <v>699.773</v>
      </c>
      <c r="N43" s="438">
        <v>528.688</v>
      </c>
      <c r="O43" s="438">
        <v>583.081</v>
      </c>
      <c r="P43" s="438">
        <v>592.398</v>
      </c>
      <c r="Q43" s="438">
        <v>592.398</v>
      </c>
      <c r="R43" s="438">
        <v>970.289</v>
      </c>
      <c r="S43" s="438">
        <v>518.34</v>
      </c>
      <c r="T43" s="438">
        <v>575.908</v>
      </c>
      <c r="U43" s="438">
        <v>550.237</v>
      </c>
      <c r="V43" s="438">
        <v>602.564</v>
      </c>
      <c r="W43" s="438">
        <v>1173.96</v>
      </c>
      <c r="X43" s="438">
        <v>1175.3424</v>
      </c>
    </row>
    <row r="44" ht="16.5" spans="1:24">
      <c r="A44" s="437">
        <v>16.5</v>
      </c>
      <c r="B44" s="438">
        <v>625.325</v>
      </c>
      <c r="C44" s="438">
        <v>597.957</v>
      </c>
      <c r="D44" s="438">
        <v>1665.375</v>
      </c>
      <c r="E44" s="438">
        <v>1030.697</v>
      </c>
      <c r="F44" s="438">
        <v>950.8522</v>
      </c>
      <c r="G44" s="438">
        <v>2835.7708</v>
      </c>
      <c r="H44" s="438">
        <v>1059.9754</v>
      </c>
      <c r="I44" s="438">
        <v>822.9262</v>
      </c>
      <c r="J44" s="438">
        <v>895.891</v>
      </c>
      <c r="K44" s="438">
        <v>1425.2908</v>
      </c>
      <c r="L44" s="438">
        <v>715.2005</v>
      </c>
      <c r="M44" s="438">
        <v>719.149</v>
      </c>
      <c r="N44" s="438">
        <v>541.882</v>
      </c>
      <c r="O44" s="438">
        <v>597.957</v>
      </c>
      <c r="P44" s="438">
        <v>608.385</v>
      </c>
      <c r="Q44" s="438">
        <v>608.385</v>
      </c>
      <c r="R44" s="438">
        <v>997.312</v>
      </c>
      <c r="S44" s="438">
        <v>525.165</v>
      </c>
      <c r="T44" s="438">
        <v>590.191</v>
      </c>
      <c r="U44" s="438">
        <v>563.959</v>
      </c>
      <c r="V44" s="438">
        <v>617.584</v>
      </c>
      <c r="W44" s="438">
        <v>1203.7604</v>
      </c>
      <c r="X44" s="438">
        <v>1205.9528</v>
      </c>
    </row>
    <row r="45" ht="16.5" spans="1:24">
      <c r="A45" s="437">
        <v>17</v>
      </c>
      <c r="B45" s="438">
        <v>633.25</v>
      </c>
      <c r="C45" s="438">
        <v>612.822</v>
      </c>
      <c r="D45" s="438">
        <v>1706.85</v>
      </c>
      <c r="E45" s="438">
        <v>1058.611</v>
      </c>
      <c r="F45" s="438">
        <v>975.096</v>
      </c>
      <c r="G45" s="438">
        <v>2912.7132</v>
      </c>
      <c r="H45" s="438">
        <v>1085.9472</v>
      </c>
      <c r="I45" s="438">
        <v>843.9408</v>
      </c>
      <c r="J45" s="438">
        <v>918.7416</v>
      </c>
      <c r="K45" s="438">
        <v>1461.6576</v>
      </c>
      <c r="L45" s="438">
        <v>733.361</v>
      </c>
      <c r="M45" s="438">
        <v>738.525</v>
      </c>
      <c r="N45" s="438">
        <v>555.065</v>
      </c>
      <c r="O45" s="438">
        <v>612.822</v>
      </c>
      <c r="P45" s="438">
        <v>624.372</v>
      </c>
      <c r="Q45" s="438">
        <v>624.372</v>
      </c>
      <c r="R45" s="438">
        <v>1024.335</v>
      </c>
      <c r="S45" s="438">
        <v>531.99</v>
      </c>
      <c r="T45" s="438">
        <v>604.474</v>
      </c>
      <c r="U45" s="438">
        <v>577.681</v>
      </c>
      <c r="V45" s="438">
        <v>632.604</v>
      </c>
      <c r="W45" s="438">
        <v>1233.5608</v>
      </c>
      <c r="X45" s="438">
        <v>1236.5632</v>
      </c>
    </row>
    <row r="46" ht="16.5" spans="1:24">
      <c r="A46" s="437">
        <v>17.5</v>
      </c>
      <c r="B46" s="438">
        <v>641.175</v>
      </c>
      <c r="C46" s="438">
        <v>627.687</v>
      </c>
      <c r="D46" s="438">
        <v>1748.325</v>
      </c>
      <c r="E46" s="438">
        <v>1086.514</v>
      </c>
      <c r="F46" s="438">
        <v>999.3398</v>
      </c>
      <c r="G46" s="438">
        <v>2989.6556</v>
      </c>
      <c r="H46" s="438">
        <v>1111.919</v>
      </c>
      <c r="I46" s="438">
        <v>864.9446</v>
      </c>
      <c r="J46" s="438">
        <v>941.603</v>
      </c>
      <c r="K46" s="438">
        <v>1498.0244</v>
      </c>
      <c r="L46" s="438">
        <v>751.5215</v>
      </c>
      <c r="M46" s="438">
        <v>757.912</v>
      </c>
      <c r="N46" s="438">
        <v>568.248</v>
      </c>
      <c r="O46" s="438">
        <v>627.687</v>
      </c>
      <c r="P46" s="438">
        <v>640.359</v>
      </c>
      <c r="Q46" s="438">
        <v>640.359</v>
      </c>
      <c r="R46" s="438">
        <v>1051.369</v>
      </c>
      <c r="S46" s="438">
        <v>538.815</v>
      </c>
      <c r="T46" s="438">
        <v>618.757</v>
      </c>
      <c r="U46" s="438">
        <v>591.403</v>
      </c>
      <c r="V46" s="438">
        <v>647.624</v>
      </c>
      <c r="W46" s="438">
        <v>1263.3612</v>
      </c>
      <c r="X46" s="438">
        <v>1267.1736</v>
      </c>
    </row>
    <row r="47" ht="16.5" spans="1:24">
      <c r="A47" s="437">
        <v>18</v>
      </c>
      <c r="B47" s="438">
        <v>649.1</v>
      </c>
      <c r="C47" s="438">
        <v>642.552</v>
      </c>
      <c r="D47" s="438">
        <v>1789.8</v>
      </c>
      <c r="E47" s="438">
        <v>1114.428</v>
      </c>
      <c r="F47" s="438">
        <v>1023.5836</v>
      </c>
      <c r="G47" s="438">
        <v>3066.5872</v>
      </c>
      <c r="H47" s="438">
        <v>1137.8908</v>
      </c>
      <c r="I47" s="438">
        <v>885.9484</v>
      </c>
      <c r="J47" s="438">
        <v>964.4536</v>
      </c>
      <c r="K47" s="438">
        <v>1534.3912</v>
      </c>
      <c r="L47" s="438">
        <v>769.682</v>
      </c>
      <c r="M47" s="438">
        <v>777.288</v>
      </c>
      <c r="N47" s="438">
        <v>581.442</v>
      </c>
      <c r="O47" s="438">
        <v>642.552</v>
      </c>
      <c r="P47" s="438">
        <v>656.346</v>
      </c>
      <c r="Q47" s="438">
        <v>656.346</v>
      </c>
      <c r="R47" s="438">
        <v>1078.392</v>
      </c>
      <c r="S47" s="438">
        <v>545.64</v>
      </c>
      <c r="T47" s="438">
        <v>633.04</v>
      </c>
      <c r="U47" s="438">
        <v>605.125</v>
      </c>
      <c r="V47" s="438">
        <v>662.633</v>
      </c>
      <c r="W47" s="438">
        <v>1293.1616</v>
      </c>
      <c r="X47" s="438">
        <v>1297.784</v>
      </c>
    </row>
    <row r="48" ht="16.5" spans="1:24">
      <c r="A48" s="437">
        <v>18.5</v>
      </c>
      <c r="B48" s="438">
        <v>657.025</v>
      </c>
      <c r="C48" s="438">
        <v>657.428</v>
      </c>
      <c r="D48" s="438">
        <v>1831.275</v>
      </c>
      <c r="E48" s="438">
        <v>1142.331</v>
      </c>
      <c r="F48" s="438">
        <v>1047.8274</v>
      </c>
      <c r="G48" s="438">
        <v>3143.5296</v>
      </c>
      <c r="H48" s="438">
        <v>1163.8734</v>
      </c>
      <c r="I48" s="438">
        <v>906.9522</v>
      </c>
      <c r="J48" s="438">
        <v>987.3042</v>
      </c>
      <c r="K48" s="438">
        <v>1570.758</v>
      </c>
      <c r="L48" s="438">
        <v>787.8425</v>
      </c>
      <c r="M48" s="438">
        <v>796.664</v>
      </c>
      <c r="N48" s="438">
        <v>594.625</v>
      </c>
      <c r="O48" s="438">
        <v>657.428</v>
      </c>
      <c r="P48" s="438">
        <v>672.333</v>
      </c>
      <c r="Q48" s="438">
        <v>672.333</v>
      </c>
      <c r="R48" s="438">
        <v>1105.426</v>
      </c>
      <c r="S48" s="438">
        <v>552.465</v>
      </c>
      <c r="T48" s="438">
        <v>647.312</v>
      </c>
      <c r="U48" s="438">
        <v>618.847</v>
      </c>
      <c r="V48" s="438">
        <v>677.653</v>
      </c>
      <c r="W48" s="438">
        <v>1322.962</v>
      </c>
      <c r="X48" s="438">
        <v>1328.3944</v>
      </c>
    </row>
    <row r="49" ht="16.5" spans="1:24">
      <c r="A49" s="437">
        <v>19</v>
      </c>
      <c r="B49" s="438">
        <v>664.95</v>
      </c>
      <c r="C49" s="438">
        <v>672.293</v>
      </c>
      <c r="D49" s="438">
        <v>1872.75</v>
      </c>
      <c r="E49" s="438">
        <v>1170.245</v>
      </c>
      <c r="F49" s="438">
        <v>1072.0604</v>
      </c>
      <c r="G49" s="438">
        <v>3220.4612</v>
      </c>
      <c r="H49" s="438">
        <v>1189.8452</v>
      </c>
      <c r="I49" s="438">
        <v>927.956</v>
      </c>
      <c r="J49" s="438">
        <v>1010.1548</v>
      </c>
      <c r="K49" s="438">
        <v>1607.1248</v>
      </c>
      <c r="L49" s="438">
        <v>806.003</v>
      </c>
      <c r="M49" s="438">
        <v>816.04</v>
      </c>
      <c r="N49" s="438">
        <v>607.819</v>
      </c>
      <c r="O49" s="438">
        <v>672.293</v>
      </c>
      <c r="P49" s="438">
        <v>688.32</v>
      </c>
      <c r="Q49" s="438">
        <v>688.32</v>
      </c>
      <c r="R49" s="438">
        <v>1132.449</v>
      </c>
      <c r="S49" s="438">
        <v>559.29</v>
      </c>
      <c r="T49" s="438">
        <v>661.595</v>
      </c>
      <c r="U49" s="438">
        <v>632.569</v>
      </c>
      <c r="V49" s="438">
        <v>692.673</v>
      </c>
      <c r="W49" s="438">
        <v>1352.7624</v>
      </c>
      <c r="X49" s="438">
        <v>1359.0048</v>
      </c>
    </row>
    <row r="50" ht="16.5" spans="1:24">
      <c r="A50" s="437">
        <v>19.5</v>
      </c>
      <c r="B50" s="438">
        <v>672.875</v>
      </c>
      <c r="C50" s="438">
        <v>687.158</v>
      </c>
      <c r="D50" s="438">
        <v>1914.225</v>
      </c>
      <c r="E50" s="438">
        <v>1198.148</v>
      </c>
      <c r="F50" s="438">
        <v>1096.3042</v>
      </c>
      <c r="G50" s="438">
        <v>3297.4036</v>
      </c>
      <c r="H50" s="438">
        <v>1215.817</v>
      </c>
      <c r="I50" s="438">
        <v>948.9598</v>
      </c>
      <c r="J50" s="438">
        <v>1033.0054</v>
      </c>
      <c r="K50" s="438">
        <v>1643.4916</v>
      </c>
      <c r="L50" s="438">
        <v>824.1635</v>
      </c>
      <c r="M50" s="438">
        <v>835.427</v>
      </c>
      <c r="N50" s="438">
        <v>621.002</v>
      </c>
      <c r="O50" s="438">
        <v>687.158</v>
      </c>
      <c r="P50" s="438">
        <v>704.307</v>
      </c>
      <c r="Q50" s="438">
        <v>704.307</v>
      </c>
      <c r="R50" s="438">
        <v>1159.472</v>
      </c>
      <c r="S50" s="438">
        <v>566.115</v>
      </c>
      <c r="T50" s="438">
        <v>675.878</v>
      </c>
      <c r="U50" s="438">
        <v>646.28</v>
      </c>
      <c r="V50" s="438">
        <v>707.682</v>
      </c>
      <c r="W50" s="438">
        <v>1382.5628</v>
      </c>
      <c r="X50" s="438">
        <v>1389.6044</v>
      </c>
    </row>
    <row r="51" ht="16.5" spans="1:24">
      <c r="A51" s="437">
        <v>20</v>
      </c>
      <c r="B51" s="438">
        <v>680.8</v>
      </c>
      <c r="C51" s="438">
        <v>702.023</v>
      </c>
      <c r="D51" s="438">
        <v>1955.7</v>
      </c>
      <c r="E51" s="438">
        <v>1226.062</v>
      </c>
      <c r="F51" s="438">
        <v>1120.548</v>
      </c>
      <c r="G51" s="438">
        <v>3374.346</v>
      </c>
      <c r="H51" s="438">
        <v>1241.7888</v>
      </c>
      <c r="I51" s="438">
        <v>969.9636</v>
      </c>
      <c r="J51" s="438">
        <v>1055.856</v>
      </c>
      <c r="K51" s="438">
        <v>1679.8584</v>
      </c>
      <c r="L51" s="438">
        <v>842.324</v>
      </c>
      <c r="M51" s="438">
        <v>854.803</v>
      </c>
      <c r="N51" s="438">
        <v>634.185</v>
      </c>
      <c r="O51" s="438">
        <v>702.023</v>
      </c>
      <c r="P51" s="438">
        <v>720.294</v>
      </c>
      <c r="Q51" s="438">
        <v>720.294</v>
      </c>
      <c r="R51" s="438">
        <v>1186.506</v>
      </c>
      <c r="S51" s="438">
        <v>572.94</v>
      </c>
      <c r="T51" s="438">
        <v>690.161</v>
      </c>
      <c r="U51" s="438">
        <v>660.002</v>
      </c>
      <c r="V51" s="438">
        <v>722.702</v>
      </c>
      <c r="W51" s="438">
        <v>1412.3632</v>
      </c>
      <c r="X51" s="438">
        <v>1420.2148</v>
      </c>
    </row>
    <row r="52" ht="16.5" spans="1:24">
      <c r="A52" s="437">
        <v>20.5</v>
      </c>
      <c r="B52" s="438">
        <v>688.725</v>
      </c>
      <c r="C52" s="438">
        <v>716.899</v>
      </c>
      <c r="D52" s="438">
        <v>1997.175</v>
      </c>
      <c r="E52" s="438">
        <v>1253.965</v>
      </c>
      <c r="F52" s="438">
        <v>1144.7918</v>
      </c>
      <c r="G52" s="438">
        <v>3451.2776</v>
      </c>
      <c r="H52" s="438">
        <v>1267.7714</v>
      </c>
      <c r="I52" s="438">
        <v>990.9782</v>
      </c>
      <c r="J52" s="438">
        <v>1078.7066</v>
      </c>
      <c r="K52" s="438">
        <v>1716.2252</v>
      </c>
      <c r="L52" s="438">
        <v>860.4845</v>
      </c>
      <c r="M52" s="438">
        <v>874.179</v>
      </c>
      <c r="N52" s="438">
        <v>647.379</v>
      </c>
      <c r="O52" s="438">
        <v>716.899</v>
      </c>
      <c r="P52" s="438">
        <v>736.281</v>
      </c>
      <c r="Q52" s="438">
        <v>736.281</v>
      </c>
      <c r="R52" s="438">
        <v>1213.529</v>
      </c>
      <c r="S52" s="438">
        <v>579.765</v>
      </c>
      <c r="T52" s="438">
        <v>704.444</v>
      </c>
      <c r="U52" s="438">
        <v>673.724</v>
      </c>
      <c r="V52" s="438">
        <v>737.722</v>
      </c>
      <c r="W52" s="438">
        <v>1442.1744</v>
      </c>
      <c r="X52" s="438">
        <v>1450.8252</v>
      </c>
    </row>
    <row r="53" ht="12" customHeight="1" spans="1:24">
      <c r="A53" s="437" t="s">
        <v>901</v>
      </c>
      <c r="B53" s="437"/>
      <c r="C53" s="437"/>
      <c r="D53" s="437"/>
      <c r="E53" s="437"/>
      <c r="F53" s="437"/>
      <c r="G53" s="437"/>
      <c r="H53" s="437"/>
      <c r="I53" s="437"/>
      <c r="J53" s="437"/>
      <c r="K53" s="437"/>
      <c r="L53" s="437"/>
      <c r="M53" s="437"/>
      <c r="N53" s="437"/>
      <c r="O53" s="437"/>
      <c r="P53" s="437"/>
      <c r="Q53" s="437"/>
      <c r="R53" s="437"/>
      <c r="S53" s="437"/>
      <c r="T53" s="437"/>
      <c r="U53" s="437"/>
      <c r="V53" s="437"/>
      <c r="W53" s="437"/>
      <c r="X53" s="437"/>
    </row>
    <row r="54" ht="16.5" spans="1:24">
      <c r="A54" s="437" t="s">
        <v>902</v>
      </c>
      <c r="B54" s="434">
        <v>34.1</v>
      </c>
      <c r="C54" s="434">
        <v>31.45</v>
      </c>
      <c r="D54" s="434">
        <v>95.6</v>
      </c>
      <c r="E54" s="434">
        <v>91.77</v>
      </c>
      <c r="F54" s="434">
        <v>52.04</v>
      </c>
      <c r="G54" s="434">
        <v>131.54</v>
      </c>
      <c r="H54" s="434">
        <v>56.4</v>
      </c>
      <c r="I54" s="434">
        <v>48.8</v>
      </c>
      <c r="J54" s="434">
        <v>50.63</v>
      </c>
      <c r="K54" s="434">
        <v>70.28</v>
      </c>
      <c r="L54" s="434">
        <v>32.04</v>
      </c>
      <c r="M54" s="434">
        <v>40.2</v>
      </c>
      <c r="N54" s="434">
        <v>26.96</v>
      </c>
      <c r="O54" s="434">
        <v>27.14</v>
      </c>
      <c r="P54" s="434">
        <v>33.83</v>
      </c>
      <c r="Q54" s="434">
        <v>35.7</v>
      </c>
      <c r="R54" s="434">
        <v>57.32</v>
      </c>
      <c r="S54" s="434">
        <v>28.6</v>
      </c>
      <c r="T54" s="434">
        <v>36.66</v>
      </c>
      <c r="U54" s="434">
        <v>24.9</v>
      </c>
      <c r="V54" s="434">
        <v>32.37</v>
      </c>
      <c r="W54" s="434">
        <v>69.15</v>
      </c>
      <c r="X54" s="434">
        <v>70.28</v>
      </c>
    </row>
    <row r="55" ht="16.5" spans="1:24">
      <c r="A55" s="437" t="s">
        <v>903</v>
      </c>
      <c r="B55" s="434">
        <v>33.1</v>
      </c>
      <c r="C55" s="434">
        <v>31.31</v>
      </c>
      <c r="D55" s="434">
        <v>91.6</v>
      </c>
      <c r="E55" s="434">
        <v>91.4</v>
      </c>
      <c r="F55" s="434">
        <v>51.54</v>
      </c>
      <c r="G55" s="434">
        <v>125.8</v>
      </c>
      <c r="H55" s="434">
        <v>55.73</v>
      </c>
      <c r="I55" s="434">
        <v>47.99</v>
      </c>
      <c r="J55" s="434">
        <v>49.53</v>
      </c>
      <c r="K55" s="434">
        <v>67.87</v>
      </c>
      <c r="L55" s="434">
        <v>30.29</v>
      </c>
      <c r="M55" s="434">
        <v>35.94</v>
      </c>
      <c r="N55" s="434">
        <v>26.95</v>
      </c>
      <c r="O55" s="434">
        <v>27.12</v>
      </c>
      <c r="P55" s="434">
        <v>33.58</v>
      </c>
      <c r="Q55" s="434">
        <v>34.55</v>
      </c>
      <c r="R55" s="434">
        <v>57.32</v>
      </c>
      <c r="S55" s="434">
        <v>27.8</v>
      </c>
      <c r="T55" s="434">
        <v>35.04</v>
      </c>
      <c r="U55" s="434">
        <v>24.9</v>
      </c>
      <c r="V55" s="434">
        <v>31.34</v>
      </c>
      <c r="W55" s="434">
        <v>65.83</v>
      </c>
      <c r="X55" s="434">
        <v>67.87</v>
      </c>
    </row>
    <row r="56" ht="16.5" spans="1:24">
      <c r="A56" s="437" t="s">
        <v>904</v>
      </c>
      <c r="B56" s="434">
        <v>26.2</v>
      </c>
      <c r="C56" s="434">
        <v>31.08</v>
      </c>
      <c r="D56" s="434">
        <v>75.89</v>
      </c>
      <c r="E56" s="434">
        <v>79.69</v>
      </c>
      <c r="F56" s="434">
        <v>51.58</v>
      </c>
      <c r="G56" s="434">
        <v>121.25</v>
      </c>
      <c r="H56" s="434">
        <v>52.5</v>
      </c>
      <c r="I56" s="434">
        <v>47.49</v>
      </c>
      <c r="J56" s="434">
        <v>48.26</v>
      </c>
      <c r="K56" s="434">
        <v>65.51</v>
      </c>
      <c r="L56" s="434">
        <v>29.94</v>
      </c>
      <c r="M56" s="434">
        <v>33.48</v>
      </c>
      <c r="N56" s="434">
        <v>25.43</v>
      </c>
      <c r="O56" s="434">
        <v>23.59</v>
      </c>
      <c r="P56" s="434">
        <v>31.85</v>
      </c>
      <c r="Q56" s="434">
        <v>33.72</v>
      </c>
      <c r="R56" s="434">
        <v>57.19</v>
      </c>
      <c r="S56" s="434">
        <v>21.3</v>
      </c>
      <c r="T56" s="434">
        <v>32.27</v>
      </c>
      <c r="U56" s="434">
        <v>24.66</v>
      </c>
      <c r="V56" s="434">
        <v>30.76</v>
      </c>
      <c r="W56" s="434">
        <v>65.61</v>
      </c>
      <c r="X56" s="434">
        <v>65.51</v>
      </c>
    </row>
    <row r="57" ht="16.5" spans="1:24">
      <c r="A57" s="437" t="s">
        <v>905</v>
      </c>
      <c r="B57" s="434">
        <v>25</v>
      </c>
      <c r="C57" s="434">
        <v>31.1</v>
      </c>
      <c r="D57" s="434">
        <v>71.4</v>
      </c>
      <c r="E57" s="434">
        <v>76.95</v>
      </c>
      <c r="F57" s="434">
        <v>51.4</v>
      </c>
      <c r="G57" s="434">
        <v>117.8</v>
      </c>
      <c r="H57" s="434">
        <v>52.23</v>
      </c>
      <c r="I57" s="434">
        <v>45.92</v>
      </c>
      <c r="J57" s="434">
        <v>46.64</v>
      </c>
      <c r="K57" s="434">
        <v>63.97</v>
      </c>
      <c r="L57" s="434">
        <v>28.22</v>
      </c>
      <c r="M57" s="434">
        <v>27.74</v>
      </c>
      <c r="N57" s="434">
        <v>25.44</v>
      </c>
      <c r="O57" s="434">
        <v>23.48</v>
      </c>
      <c r="P57" s="434">
        <v>29.28</v>
      </c>
      <c r="Q57" s="434">
        <v>32.31</v>
      </c>
      <c r="R57" s="434">
        <v>56.95</v>
      </c>
      <c r="S57" s="434">
        <v>20.4</v>
      </c>
      <c r="T57" s="434">
        <v>30.6</v>
      </c>
      <c r="U57" s="434">
        <v>24.68</v>
      </c>
      <c r="V57" s="434">
        <v>29.1</v>
      </c>
      <c r="W57" s="434">
        <v>63.8</v>
      </c>
      <c r="X57" s="434">
        <v>63.97</v>
      </c>
    </row>
    <row r="58" ht="16.5" customHeight="1" spans="1:25">
      <c r="A58" s="439" t="s">
        <v>906</v>
      </c>
      <c r="B58" s="440"/>
      <c r="C58" s="440"/>
      <c r="D58" s="440"/>
      <c r="E58" s="440"/>
      <c r="F58" s="440"/>
      <c r="G58" s="440"/>
      <c r="H58" s="440"/>
      <c r="I58" s="440"/>
      <c r="J58" s="440"/>
      <c r="K58" s="440"/>
      <c r="L58" s="440"/>
      <c r="M58" s="440"/>
      <c r="N58" s="440"/>
      <c r="O58" s="440"/>
      <c r="P58" s="440"/>
      <c r="Q58" s="440"/>
      <c r="R58" s="440"/>
      <c r="S58" s="440"/>
      <c r="T58" s="440"/>
      <c r="U58" s="440"/>
      <c r="V58" s="440"/>
      <c r="W58" s="440"/>
      <c r="X58" s="453"/>
      <c r="Y58" s="459"/>
    </row>
    <row r="59" ht="16.5" customHeight="1" spans="1:25">
      <c r="A59" s="441" t="s">
        <v>907</v>
      </c>
      <c r="B59" s="442"/>
      <c r="C59" s="442"/>
      <c r="D59" s="442"/>
      <c r="E59" s="442"/>
      <c r="F59" s="442"/>
      <c r="G59" s="442"/>
      <c r="H59" s="442"/>
      <c r="I59" s="442"/>
      <c r="J59" s="442"/>
      <c r="K59" s="442"/>
      <c r="L59" s="442"/>
      <c r="M59" s="442"/>
      <c r="N59" s="442"/>
      <c r="O59" s="442"/>
      <c r="P59" s="442"/>
      <c r="Q59" s="442"/>
      <c r="R59" s="442"/>
      <c r="S59" s="442"/>
      <c r="T59" s="442"/>
      <c r="U59" s="442"/>
      <c r="V59" s="442"/>
      <c r="W59" s="442"/>
      <c r="X59" s="454"/>
      <c r="Y59" s="460"/>
    </row>
    <row r="60" ht="21.75" customHeight="1" spans="1:25">
      <c r="A60" s="441" t="s">
        <v>908</v>
      </c>
      <c r="B60" s="443"/>
      <c r="C60" s="443"/>
      <c r="D60" s="443"/>
      <c r="E60" s="443"/>
      <c r="F60" s="443"/>
      <c r="G60" s="443"/>
      <c r="H60" s="443"/>
      <c r="I60" s="443"/>
      <c r="J60" s="443"/>
      <c r="K60" s="443"/>
      <c r="L60" s="443"/>
      <c r="M60" s="443"/>
      <c r="N60" s="443"/>
      <c r="O60" s="443"/>
      <c r="P60" s="443"/>
      <c r="Q60" s="443"/>
      <c r="R60" s="443"/>
      <c r="S60" s="443"/>
      <c r="T60" s="443"/>
      <c r="U60" s="443"/>
      <c r="V60" s="443"/>
      <c r="W60" s="443"/>
      <c r="X60" s="455"/>
      <c r="Y60" s="460"/>
    </row>
    <row r="61" ht="16" customHeight="1" spans="1:25">
      <c r="A61" s="444" t="s">
        <v>909</v>
      </c>
      <c r="B61" s="443"/>
      <c r="C61" s="443"/>
      <c r="D61" s="443"/>
      <c r="E61" s="443"/>
      <c r="F61" s="443"/>
      <c r="G61" s="443"/>
      <c r="H61" s="443"/>
      <c r="I61" s="443"/>
      <c r="J61" s="443"/>
      <c r="K61" s="443"/>
      <c r="L61" s="443"/>
      <c r="M61" s="443"/>
      <c r="N61" s="443"/>
      <c r="O61" s="443"/>
      <c r="P61" s="443"/>
      <c r="Q61" s="443"/>
      <c r="R61" s="443"/>
      <c r="S61" s="443"/>
      <c r="T61" s="443"/>
      <c r="U61" s="443"/>
      <c r="V61" s="443"/>
      <c r="W61" s="443"/>
      <c r="X61" s="455"/>
      <c r="Y61" s="460"/>
    </row>
    <row r="62" ht="16" customHeight="1" spans="1:25">
      <c r="A62" s="444" t="s">
        <v>910</v>
      </c>
      <c r="B62" s="443"/>
      <c r="C62" s="443"/>
      <c r="D62" s="443"/>
      <c r="E62" s="443"/>
      <c r="F62" s="443"/>
      <c r="G62" s="443"/>
      <c r="H62" s="443"/>
      <c r="I62" s="443"/>
      <c r="J62" s="443"/>
      <c r="K62" s="443"/>
      <c r="L62" s="443"/>
      <c r="M62" s="443"/>
      <c r="N62" s="443"/>
      <c r="O62" s="443"/>
      <c r="P62" s="443"/>
      <c r="Q62" s="443"/>
      <c r="R62" s="443"/>
      <c r="S62" s="443"/>
      <c r="T62" s="443"/>
      <c r="U62" s="443"/>
      <c r="V62" s="443"/>
      <c r="W62" s="443"/>
      <c r="X62" s="455"/>
      <c r="Y62" s="460"/>
    </row>
    <row r="63" ht="16" customHeight="1" spans="1:25">
      <c r="A63" s="445" t="s">
        <v>911</v>
      </c>
      <c r="B63" s="443"/>
      <c r="C63" s="443"/>
      <c r="D63" s="443"/>
      <c r="E63" s="443"/>
      <c r="F63" s="443"/>
      <c r="G63" s="443"/>
      <c r="H63" s="443"/>
      <c r="I63" s="443"/>
      <c r="J63" s="443"/>
      <c r="K63" s="443"/>
      <c r="L63" s="443"/>
      <c r="M63" s="443"/>
      <c r="N63" s="443"/>
      <c r="O63" s="443"/>
      <c r="P63" s="443"/>
      <c r="Q63" s="443"/>
      <c r="R63" s="443"/>
      <c r="S63" s="443"/>
      <c r="T63" s="443"/>
      <c r="U63" s="443"/>
      <c r="V63" s="443"/>
      <c r="W63" s="443"/>
      <c r="X63" s="455"/>
      <c r="Y63" s="460"/>
    </row>
    <row r="64" ht="16.5" spans="1:25">
      <c r="A64" s="446" t="s">
        <v>912</v>
      </c>
      <c r="B64" s="447"/>
      <c r="C64" s="447"/>
      <c r="D64" s="447"/>
      <c r="E64" s="447"/>
      <c r="F64" s="447"/>
      <c r="G64" s="447"/>
      <c r="H64" s="447"/>
      <c r="I64" s="447"/>
      <c r="J64" s="447"/>
      <c r="K64" s="447"/>
      <c r="L64" s="447"/>
      <c r="M64" s="447"/>
      <c r="N64" s="447"/>
      <c r="O64" s="447"/>
      <c r="P64" s="447"/>
      <c r="Q64" s="447"/>
      <c r="R64" s="447"/>
      <c r="S64" s="447"/>
      <c r="T64" s="447"/>
      <c r="U64" s="447"/>
      <c r="V64" s="447"/>
      <c r="W64" s="447"/>
      <c r="X64" s="456"/>
      <c r="Y64" s="460"/>
    </row>
    <row r="65" ht="16.5" spans="1:25">
      <c r="A65" s="446" t="s">
        <v>913</v>
      </c>
      <c r="B65" s="447"/>
      <c r="C65" s="447"/>
      <c r="D65" s="447"/>
      <c r="E65" s="447"/>
      <c r="F65" s="447"/>
      <c r="G65" s="447"/>
      <c r="H65" s="447"/>
      <c r="I65" s="447"/>
      <c r="J65" s="447"/>
      <c r="K65" s="447"/>
      <c r="L65" s="447"/>
      <c r="M65" s="447"/>
      <c r="N65" s="447"/>
      <c r="O65" s="447"/>
      <c r="P65" s="447"/>
      <c r="Q65" s="447"/>
      <c r="R65" s="447"/>
      <c r="S65" s="447"/>
      <c r="T65" s="447"/>
      <c r="U65" s="447"/>
      <c r="V65" s="447"/>
      <c r="W65" s="447"/>
      <c r="X65" s="456"/>
      <c r="Y65" s="460"/>
    </row>
    <row r="66" ht="16.5" spans="1:25">
      <c r="A66" s="446" t="s">
        <v>914</v>
      </c>
      <c r="B66" s="447"/>
      <c r="C66" s="447"/>
      <c r="D66" s="447"/>
      <c r="E66" s="447"/>
      <c r="F66" s="447"/>
      <c r="G66" s="447"/>
      <c r="H66" s="447"/>
      <c r="I66" s="447"/>
      <c r="J66" s="447"/>
      <c r="K66" s="447"/>
      <c r="L66" s="447"/>
      <c r="M66" s="447"/>
      <c r="N66" s="447"/>
      <c r="O66" s="447"/>
      <c r="P66" s="447"/>
      <c r="Q66" s="447"/>
      <c r="R66" s="447"/>
      <c r="S66" s="447"/>
      <c r="T66" s="447"/>
      <c r="U66" s="447"/>
      <c r="V66" s="447"/>
      <c r="W66" s="447"/>
      <c r="X66" s="456"/>
      <c r="Y66" s="460"/>
    </row>
    <row r="67" ht="16" customHeight="1" spans="1:25">
      <c r="A67" s="445" t="s">
        <v>915</v>
      </c>
      <c r="B67" s="443"/>
      <c r="C67" s="443"/>
      <c r="D67" s="443"/>
      <c r="E67" s="443"/>
      <c r="F67" s="443"/>
      <c r="G67" s="443"/>
      <c r="H67" s="443"/>
      <c r="I67" s="443"/>
      <c r="J67" s="443"/>
      <c r="K67" s="443"/>
      <c r="L67" s="443"/>
      <c r="M67" s="443"/>
      <c r="N67" s="443"/>
      <c r="O67" s="443"/>
      <c r="P67" s="443"/>
      <c r="Q67" s="443"/>
      <c r="R67" s="443"/>
      <c r="S67" s="443"/>
      <c r="T67" s="443"/>
      <c r="U67" s="443"/>
      <c r="V67" s="443"/>
      <c r="W67" s="443"/>
      <c r="X67" s="455"/>
      <c r="Y67" s="460"/>
    </row>
    <row r="68" ht="21.75" customHeight="1" spans="1:25">
      <c r="A68" s="461" t="s">
        <v>916</v>
      </c>
      <c r="B68" s="462"/>
      <c r="C68" s="462"/>
      <c r="D68" s="462"/>
      <c r="E68" s="462"/>
      <c r="F68" s="462"/>
      <c r="G68" s="462"/>
      <c r="H68" s="462"/>
      <c r="I68" s="462"/>
      <c r="J68" s="464"/>
      <c r="K68" s="464"/>
      <c r="L68" s="464"/>
      <c r="M68" s="464"/>
      <c r="N68" s="470"/>
      <c r="O68" s="470"/>
      <c r="P68" s="470"/>
      <c r="Q68" s="443"/>
      <c r="R68" s="443"/>
      <c r="S68" s="443"/>
      <c r="T68" s="443"/>
      <c r="U68" s="443"/>
      <c r="V68" s="443"/>
      <c r="W68" s="443"/>
      <c r="X68" s="455"/>
      <c r="Y68" s="460"/>
    </row>
    <row r="69" ht="21.75" customHeight="1" spans="1:25">
      <c r="A69" s="461" t="s">
        <v>917</v>
      </c>
      <c r="B69" s="462"/>
      <c r="C69" s="462"/>
      <c r="D69" s="462"/>
      <c r="E69" s="462"/>
      <c r="F69" s="462"/>
      <c r="G69" s="462"/>
      <c r="H69" s="462"/>
      <c r="I69" s="462"/>
      <c r="J69" s="464"/>
      <c r="K69" s="464"/>
      <c r="L69" s="464"/>
      <c r="M69" s="464"/>
      <c r="N69" s="470"/>
      <c r="O69" s="470"/>
      <c r="P69" s="470"/>
      <c r="Q69" s="443"/>
      <c r="R69" s="443"/>
      <c r="S69" s="443"/>
      <c r="T69" s="443"/>
      <c r="U69" s="443"/>
      <c r="V69" s="443"/>
      <c r="W69" s="443"/>
      <c r="X69" s="455"/>
      <c r="Y69" s="460"/>
    </row>
    <row r="70" ht="21.75" customHeight="1" spans="1:25">
      <c r="A70" s="461" t="s">
        <v>918</v>
      </c>
      <c r="B70" s="462"/>
      <c r="C70" s="462"/>
      <c r="D70" s="462"/>
      <c r="E70" s="462"/>
      <c r="F70" s="462"/>
      <c r="G70" s="462"/>
      <c r="H70" s="462"/>
      <c r="I70" s="462"/>
      <c r="J70" s="464"/>
      <c r="K70" s="464"/>
      <c r="L70" s="464"/>
      <c r="M70" s="464"/>
      <c r="N70" s="470"/>
      <c r="O70" s="470"/>
      <c r="P70" s="470"/>
      <c r="Q70" s="443"/>
      <c r="R70" s="443"/>
      <c r="S70" s="443"/>
      <c r="T70" s="443"/>
      <c r="U70" s="443"/>
      <c r="V70" s="443"/>
      <c r="W70" s="443"/>
      <c r="X70" s="455"/>
      <c r="Y70" s="460"/>
    </row>
    <row r="71" ht="19" customHeight="1" spans="1:25">
      <c r="A71" s="445" t="s">
        <v>919</v>
      </c>
      <c r="B71" s="463"/>
      <c r="C71" s="463"/>
      <c r="D71" s="463"/>
      <c r="E71" s="463"/>
      <c r="F71" s="463"/>
      <c r="G71" s="463"/>
      <c r="H71" s="463"/>
      <c r="I71" s="463"/>
      <c r="J71" s="463"/>
      <c r="K71" s="463"/>
      <c r="L71" s="463"/>
      <c r="M71" s="463"/>
      <c r="N71" s="463"/>
      <c r="O71" s="463"/>
      <c r="P71" s="463"/>
      <c r="Q71" s="463"/>
      <c r="R71" s="463"/>
      <c r="S71" s="463"/>
      <c r="T71" s="463"/>
      <c r="U71" s="463"/>
      <c r="V71" s="463"/>
      <c r="W71" s="463"/>
      <c r="X71" s="471"/>
      <c r="Y71" s="460"/>
    </row>
    <row r="72" ht="21.75" customHeight="1" spans="1:25">
      <c r="A72" s="441" t="s">
        <v>920</v>
      </c>
      <c r="B72" s="463"/>
      <c r="C72" s="464"/>
      <c r="D72" s="464"/>
      <c r="E72" s="464"/>
      <c r="F72" s="464"/>
      <c r="G72" s="464"/>
      <c r="H72" s="464"/>
      <c r="I72" s="464"/>
      <c r="J72" s="464"/>
      <c r="K72" s="464"/>
      <c r="L72" s="464"/>
      <c r="M72" s="464"/>
      <c r="N72" s="464"/>
      <c r="O72" s="464"/>
      <c r="P72" s="464"/>
      <c r="Q72" s="464"/>
      <c r="R72" s="464"/>
      <c r="S72" s="464"/>
      <c r="T72" s="464"/>
      <c r="U72" s="464"/>
      <c r="V72" s="464"/>
      <c r="W72" s="464"/>
      <c r="X72" s="472"/>
      <c r="Y72" s="460"/>
    </row>
    <row r="73" ht="21.75" customHeight="1" spans="1:25">
      <c r="A73" s="445" t="s">
        <v>921</v>
      </c>
      <c r="B73" s="463"/>
      <c r="C73" s="464"/>
      <c r="D73" s="464"/>
      <c r="E73" s="464"/>
      <c r="F73" s="464"/>
      <c r="G73" s="464"/>
      <c r="H73" s="464"/>
      <c r="I73" s="464"/>
      <c r="J73" s="464"/>
      <c r="K73" s="464"/>
      <c r="L73" s="464"/>
      <c r="M73" s="464"/>
      <c r="N73" s="464"/>
      <c r="O73" s="464"/>
      <c r="P73" s="464"/>
      <c r="Q73" s="464"/>
      <c r="R73" s="464"/>
      <c r="S73" s="464"/>
      <c r="T73" s="464"/>
      <c r="U73" s="464"/>
      <c r="V73" s="464"/>
      <c r="W73" s="464"/>
      <c r="X73" s="472"/>
      <c r="Y73" s="460"/>
    </row>
    <row r="74" ht="21.75" customHeight="1" spans="1:25">
      <c r="A74" s="465" t="s">
        <v>922</v>
      </c>
      <c r="B74" s="463"/>
      <c r="C74" s="464"/>
      <c r="D74" s="464"/>
      <c r="E74" s="464"/>
      <c r="F74" s="464"/>
      <c r="G74" s="464"/>
      <c r="H74" s="464"/>
      <c r="I74" s="464"/>
      <c r="J74" s="464"/>
      <c r="K74" s="464"/>
      <c r="L74" s="464"/>
      <c r="M74" s="464"/>
      <c r="N74" s="464"/>
      <c r="O74" s="464"/>
      <c r="P74" s="464"/>
      <c r="Q74" s="464"/>
      <c r="R74" s="464"/>
      <c r="S74" s="464"/>
      <c r="T74" s="464"/>
      <c r="U74" s="464"/>
      <c r="V74" s="464"/>
      <c r="W74" s="464"/>
      <c r="X74" s="472"/>
      <c r="Y74" s="460"/>
    </row>
    <row r="75" ht="18" customHeight="1" spans="1:25">
      <c r="A75" s="465" t="s">
        <v>923</v>
      </c>
      <c r="B75" s="463"/>
      <c r="C75" s="463"/>
      <c r="D75" s="463"/>
      <c r="E75" s="463"/>
      <c r="F75" s="463"/>
      <c r="G75" s="463"/>
      <c r="H75" s="463"/>
      <c r="I75" s="463"/>
      <c r="J75" s="463"/>
      <c r="K75" s="463"/>
      <c r="L75" s="463"/>
      <c r="M75" s="463"/>
      <c r="N75" s="463"/>
      <c r="O75" s="463"/>
      <c r="P75" s="463"/>
      <c r="Q75" s="463"/>
      <c r="R75" s="463"/>
      <c r="S75" s="464"/>
      <c r="T75" s="464"/>
      <c r="U75" s="464"/>
      <c r="V75" s="464"/>
      <c r="W75" s="464"/>
      <c r="X75" s="472"/>
      <c r="Y75" s="460"/>
    </row>
    <row r="76" ht="21.75" customHeight="1" spans="1:25">
      <c r="A76" s="445" t="s">
        <v>924</v>
      </c>
      <c r="B76" s="463"/>
      <c r="C76" s="464"/>
      <c r="D76" s="464"/>
      <c r="E76" s="464"/>
      <c r="F76" s="464"/>
      <c r="G76" s="464"/>
      <c r="H76" s="464"/>
      <c r="I76" s="464"/>
      <c r="J76" s="464"/>
      <c r="K76" s="464"/>
      <c r="L76" s="464"/>
      <c r="M76" s="464"/>
      <c r="N76" s="464"/>
      <c r="O76" s="464"/>
      <c r="P76" s="464"/>
      <c r="Q76" s="464"/>
      <c r="R76" s="464"/>
      <c r="S76" s="464"/>
      <c r="T76" s="464"/>
      <c r="U76" s="464"/>
      <c r="V76" s="464"/>
      <c r="W76" s="464"/>
      <c r="X76" s="472"/>
      <c r="Y76" s="460"/>
    </row>
    <row r="77" ht="36" customHeight="1" spans="1:25">
      <c r="A77" s="445" t="s">
        <v>925</v>
      </c>
      <c r="B77" s="463"/>
      <c r="C77" s="463"/>
      <c r="D77" s="463"/>
      <c r="E77" s="463"/>
      <c r="F77" s="463"/>
      <c r="G77" s="463"/>
      <c r="H77" s="463"/>
      <c r="I77" s="463"/>
      <c r="J77" s="463"/>
      <c r="K77" s="463"/>
      <c r="L77" s="463"/>
      <c r="M77" s="463"/>
      <c r="N77" s="463"/>
      <c r="O77" s="463"/>
      <c r="P77" s="463"/>
      <c r="Q77" s="463"/>
      <c r="R77" s="463"/>
      <c r="S77" s="464"/>
      <c r="T77" s="464"/>
      <c r="U77" s="464"/>
      <c r="V77" s="464"/>
      <c r="W77" s="464"/>
      <c r="X77" s="472"/>
      <c r="Y77" s="460"/>
    </row>
    <row r="78" ht="29.1" customHeight="1" spans="1:25">
      <c r="A78" s="466" t="s">
        <v>926</v>
      </c>
      <c r="B78" s="463"/>
      <c r="C78" s="463"/>
      <c r="D78" s="463"/>
      <c r="E78" s="463"/>
      <c r="F78" s="463"/>
      <c r="G78" s="463"/>
      <c r="H78" s="463"/>
      <c r="I78" s="463"/>
      <c r="J78" s="463"/>
      <c r="K78" s="463"/>
      <c r="L78" s="463"/>
      <c r="M78" s="463"/>
      <c r="N78" s="463"/>
      <c r="O78" s="463"/>
      <c r="P78" s="463"/>
      <c r="Q78" s="463"/>
      <c r="R78" s="464"/>
      <c r="S78" s="464"/>
      <c r="T78" s="464"/>
      <c r="U78" s="464"/>
      <c r="V78" s="464"/>
      <c r="W78" s="464"/>
      <c r="X78" s="472"/>
      <c r="Y78" s="460"/>
    </row>
    <row r="79" ht="21.75" customHeight="1" spans="1:25">
      <c r="A79" s="445" t="s">
        <v>927</v>
      </c>
      <c r="B79" s="463"/>
      <c r="C79" s="464"/>
      <c r="D79" s="464"/>
      <c r="E79" s="464"/>
      <c r="F79" s="464"/>
      <c r="G79" s="464"/>
      <c r="H79" s="464"/>
      <c r="I79" s="464"/>
      <c r="J79" s="464"/>
      <c r="K79" s="464"/>
      <c r="L79" s="464"/>
      <c r="M79" s="464"/>
      <c r="N79" s="464"/>
      <c r="O79" s="464"/>
      <c r="P79" s="464"/>
      <c r="Q79" s="464"/>
      <c r="R79" s="464"/>
      <c r="S79" s="464"/>
      <c r="T79" s="464"/>
      <c r="U79" s="464"/>
      <c r="V79" s="464"/>
      <c r="W79" s="464"/>
      <c r="X79" s="472"/>
      <c r="Y79" s="460"/>
    </row>
    <row r="80" ht="21.75" customHeight="1" spans="1:25">
      <c r="A80" s="445" t="s">
        <v>928</v>
      </c>
      <c r="B80" s="463"/>
      <c r="C80" s="464"/>
      <c r="D80" s="464"/>
      <c r="E80" s="464"/>
      <c r="F80" s="464"/>
      <c r="G80" s="464"/>
      <c r="H80" s="464"/>
      <c r="I80" s="464"/>
      <c r="J80" s="464"/>
      <c r="K80" s="464"/>
      <c r="L80" s="464"/>
      <c r="M80" s="464"/>
      <c r="N80" s="464"/>
      <c r="O80" s="464"/>
      <c r="P80" s="464"/>
      <c r="Q80" s="464"/>
      <c r="R80" s="464"/>
      <c r="S80" s="464"/>
      <c r="T80" s="464"/>
      <c r="U80" s="464"/>
      <c r="V80" s="464"/>
      <c r="W80" s="464"/>
      <c r="X80" s="472"/>
      <c r="Y80" s="460"/>
    </row>
    <row r="81" ht="21.75" customHeight="1" spans="1:25">
      <c r="A81" s="445" t="s">
        <v>929</v>
      </c>
      <c r="B81" s="463"/>
      <c r="C81" s="464"/>
      <c r="D81" s="464"/>
      <c r="E81" s="464"/>
      <c r="F81" s="464"/>
      <c r="G81" s="464"/>
      <c r="H81" s="464"/>
      <c r="I81" s="464"/>
      <c r="J81" s="464"/>
      <c r="K81" s="464"/>
      <c r="L81" s="464"/>
      <c r="M81" s="464"/>
      <c r="N81" s="464"/>
      <c r="O81" s="464"/>
      <c r="P81" s="464"/>
      <c r="Q81" s="464"/>
      <c r="R81" s="464"/>
      <c r="S81" s="464"/>
      <c r="T81" s="464"/>
      <c r="U81" s="464"/>
      <c r="V81" s="464"/>
      <c r="W81" s="464"/>
      <c r="X81" s="472"/>
      <c r="Y81" s="460"/>
    </row>
    <row r="82" ht="21.75" customHeight="1" spans="1:25">
      <c r="A82" s="444" t="s">
        <v>930</v>
      </c>
      <c r="B82" s="463"/>
      <c r="C82" s="464"/>
      <c r="D82" s="464"/>
      <c r="E82" s="464"/>
      <c r="F82" s="464"/>
      <c r="G82" s="464"/>
      <c r="H82" s="464"/>
      <c r="I82" s="464"/>
      <c r="J82" s="464"/>
      <c r="K82" s="464"/>
      <c r="L82" s="464"/>
      <c r="M82" s="464"/>
      <c r="N82" s="464"/>
      <c r="O82" s="464"/>
      <c r="P82" s="464"/>
      <c r="Q82" s="464"/>
      <c r="R82" s="464"/>
      <c r="S82" s="464"/>
      <c r="T82" s="464"/>
      <c r="U82" s="464"/>
      <c r="V82" s="464"/>
      <c r="W82" s="464"/>
      <c r="X82" s="472"/>
      <c r="Y82" s="460"/>
    </row>
    <row r="83" ht="21.75" customHeight="1" spans="1:25">
      <c r="A83" s="444" t="s">
        <v>931</v>
      </c>
      <c r="B83" s="463"/>
      <c r="C83" s="464"/>
      <c r="D83" s="464"/>
      <c r="E83" s="464"/>
      <c r="F83" s="464"/>
      <c r="G83" s="464"/>
      <c r="H83" s="464"/>
      <c r="I83" s="464"/>
      <c r="J83" s="464"/>
      <c r="K83" s="464"/>
      <c r="L83" s="464"/>
      <c r="M83" s="464"/>
      <c r="N83" s="464"/>
      <c r="O83" s="464"/>
      <c r="P83" s="464"/>
      <c r="Q83" s="464"/>
      <c r="R83" s="464"/>
      <c r="S83" s="464"/>
      <c r="T83" s="464"/>
      <c r="U83" s="464"/>
      <c r="V83" s="464"/>
      <c r="W83" s="464"/>
      <c r="X83" s="472"/>
      <c r="Y83" s="460"/>
    </row>
    <row r="84" ht="21.75" customHeight="1" spans="1:25">
      <c r="A84" s="445" t="s">
        <v>932</v>
      </c>
      <c r="B84" s="463"/>
      <c r="C84" s="464"/>
      <c r="D84" s="464"/>
      <c r="E84" s="464"/>
      <c r="F84" s="464"/>
      <c r="G84" s="464"/>
      <c r="H84" s="464"/>
      <c r="I84" s="464"/>
      <c r="J84" s="464"/>
      <c r="K84" s="464"/>
      <c r="L84" s="464"/>
      <c r="M84" s="464"/>
      <c r="N84" s="464"/>
      <c r="O84" s="464"/>
      <c r="P84" s="464"/>
      <c r="Q84" s="464"/>
      <c r="R84" s="464"/>
      <c r="S84" s="464"/>
      <c r="T84" s="464"/>
      <c r="U84" s="464"/>
      <c r="V84" s="464"/>
      <c r="W84" s="464"/>
      <c r="X84" s="472"/>
      <c r="Y84" s="460"/>
    </row>
    <row r="85" ht="21" customHeight="1" spans="1:25">
      <c r="A85" s="467" t="s">
        <v>933</v>
      </c>
      <c r="B85" s="464"/>
      <c r="C85" s="464"/>
      <c r="D85" s="464"/>
      <c r="E85" s="464"/>
      <c r="F85" s="464"/>
      <c r="G85" s="464"/>
      <c r="H85" s="464"/>
      <c r="I85" s="464"/>
      <c r="J85" s="464"/>
      <c r="K85" s="464"/>
      <c r="L85" s="464"/>
      <c r="M85" s="464"/>
      <c r="N85" s="464"/>
      <c r="O85" s="464"/>
      <c r="P85" s="464"/>
      <c r="Q85" s="464"/>
      <c r="R85" s="464"/>
      <c r="S85" s="464"/>
      <c r="T85" s="464"/>
      <c r="U85" s="464"/>
      <c r="V85" s="464"/>
      <c r="W85" s="464"/>
      <c r="X85" s="456"/>
      <c r="Y85" s="460"/>
    </row>
    <row r="86" s="127" customFormat="1" ht="16.5" spans="1:25">
      <c r="A86" s="467" t="s">
        <v>934</v>
      </c>
      <c r="B86" s="464"/>
      <c r="C86" s="464"/>
      <c r="D86" s="464"/>
      <c r="E86" s="464"/>
      <c r="F86" s="464"/>
      <c r="G86" s="464"/>
      <c r="H86" s="464"/>
      <c r="I86" s="464"/>
      <c r="J86" s="464"/>
      <c r="K86" s="464"/>
      <c r="L86" s="464"/>
      <c r="M86" s="464"/>
      <c r="N86" s="464"/>
      <c r="O86" s="464"/>
      <c r="P86" s="464"/>
      <c r="Q86" s="464"/>
      <c r="R86" s="464"/>
      <c r="S86" s="464"/>
      <c r="T86" s="464"/>
      <c r="U86" s="464"/>
      <c r="V86" s="464"/>
      <c r="W86" s="464"/>
      <c r="X86" s="472"/>
      <c r="Y86" s="475"/>
    </row>
    <row r="87" ht="16.5" spans="1:25">
      <c r="A87" s="468" t="s">
        <v>935</v>
      </c>
      <c r="B87" s="469"/>
      <c r="C87" s="469"/>
      <c r="D87" s="469"/>
      <c r="E87" s="469"/>
      <c r="F87" s="469"/>
      <c r="G87" s="469"/>
      <c r="H87" s="469"/>
      <c r="I87" s="469"/>
      <c r="J87" s="469"/>
      <c r="K87" s="469"/>
      <c r="L87" s="469"/>
      <c r="M87" s="469"/>
      <c r="N87" s="469"/>
      <c r="O87" s="469"/>
      <c r="P87" s="469"/>
      <c r="Q87" s="469"/>
      <c r="R87" s="469"/>
      <c r="S87" s="469"/>
      <c r="T87" s="473"/>
      <c r="U87" s="473"/>
      <c r="V87" s="473"/>
      <c r="W87" s="473"/>
      <c r="X87" s="474"/>
      <c r="Y87" s="47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9" customWidth="1"/>
    <col min="2" max="2" width="130.375" style="399" customWidth="1"/>
    <col min="3" max="3" width="9" style="399"/>
    <col min="4" max="7" width="12.5" style="399" customWidth="1"/>
    <col min="8" max="255" width="9" style="399"/>
    <col min="256" max="16384" width="9" style="22"/>
  </cols>
  <sheetData>
    <row r="1" ht="27.75" customHeight="1" spans="1:3">
      <c r="A1" s="400" t="s">
        <v>937</v>
      </c>
      <c r="B1" s="401"/>
      <c r="C1" s="402" t="s">
        <v>139</v>
      </c>
    </row>
    <row r="2" ht="33.75" customHeight="1" spans="1:4">
      <c r="A2" s="403" t="s">
        <v>938</v>
      </c>
      <c r="B2" s="404" t="s">
        <v>939</v>
      </c>
      <c r="C2" s="405"/>
      <c r="D2" s="406"/>
    </row>
    <row r="3" s="398" customFormat="1" ht="16.5" spans="1:255">
      <c r="A3" s="407" t="s">
        <v>860</v>
      </c>
      <c r="B3" s="408" t="s">
        <v>71</v>
      </c>
      <c r="C3" s="409"/>
      <c r="D3" s="409"/>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0"/>
      <c r="DD3" s="410"/>
      <c r="DE3" s="410"/>
      <c r="DF3" s="410"/>
      <c r="DG3" s="410"/>
      <c r="DH3" s="410"/>
      <c r="DI3" s="410"/>
      <c r="DJ3" s="410"/>
      <c r="DK3" s="410"/>
      <c r="DL3" s="410"/>
      <c r="DM3" s="410"/>
      <c r="DN3" s="410"/>
      <c r="DO3" s="410"/>
      <c r="DP3" s="410"/>
      <c r="DQ3" s="410"/>
      <c r="DR3" s="410"/>
      <c r="DS3" s="410"/>
      <c r="DT3" s="410"/>
      <c r="DU3" s="410"/>
      <c r="DV3" s="410"/>
      <c r="DW3" s="410"/>
      <c r="DX3" s="410"/>
      <c r="DY3" s="410"/>
      <c r="DZ3" s="410"/>
      <c r="EA3" s="410"/>
      <c r="EB3" s="410"/>
      <c r="EC3" s="410"/>
      <c r="ED3" s="410"/>
      <c r="EE3" s="410"/>
      <c r="EF3" s="410"/>
      <c r="EG3" s="410"/>
      <c r="EH3" s="410"/>
      <c r="EI3" s="410"/>
      <c r="EJ3" s="410"/>
      <c r="EK3" s="410"/>
      <c r="EL3" s="410"/>
      <c r="EM3" s="410"/>
      <c r="EN3" s="410"/>
      <c r="EO3" s="410"/>
      <c r="EP3" s="410"/>
      <c r="EQ3" s="410"/>
      <c r="ER3" s="410"/>
      <c r="ES3" s="410"/>
      <c r="ET3" s="410"/>
      <c r="EU3" s="410"/>
      <c r="EV3" s="410"/>
      <c r="EW3" s="410"/>
      <c r="EX3" s="410"/>
      <c r="EY3" s="410"/>
      <c r="EZ3" s="410"/>
      <c r="FA3" s="410"/>
      <c r="FB3" s="410"/>
      <c r="FC3" s="410"/>
      <c r="FD3" s="410"/>
      <c r="FE3" s="410"/>
      <c r="FF3" s="410"/>
      <c r="FG3" s="410"/>
      <c r="FH3" s="410"/>
      <c r="FI3" s="410"/>
      <c r="FJ3" s="410"/>
      <c r="FK3" s="410"/>
      <c r="FL3" s="410"/>
      <c r="FM3" s="410"/>
      <c r="FN3" s="410"/>
      <c r="FO3" s="410"/>
      <c r="FP3" s="410"/>
      <c r="FQ3" s="410"/>
      <c r="FR3" s="410"/>
      <c r="FS3" s="410"/>
      <c r="FT3" s="410"/>
      <c r="FU3" s="410"/>
      <c r="FV3" s="410"/>
      <c r="FW3" s="410"/>
      <c r="FX3" s="410"/>
      <c r="FY3" s="410"/>
      <c r="FZ3" s="410"/>
      <c r="GA3" s="410"/>
      <c r="GB3" s="410"/>
      <c r="GC3" s="410"/>
      <c r="GD3" s="410"/>
      <c r="GE3" s="410"/>
      <c r="GF3" s="410"/>
      <c r="GG3" s="410"/>
      <c r="GH3" s="410"/>
      <c r="GI3" s="410"/>
      <c r="GJ3" s="410"/>
      <c r="GK3" s="410"/>
      <c r="GL3" s="410"/>
      <c r="GM3" s="410"/>
      <c r="GN3" s="410"/>
      <c r="GO3" s="410"/>
      <c r="GP3" s="410"/>
      <c r="GQ3" s="410"/>
      <c r="GR3" s="410"/>
      <c r="GS3" s="410"/>
      <c r="GT3" s="410"/>
      <c r="GU3" s="410"/>
      <c r="GV3" s="410"/>
      <c r="GW3" s="410"/>
      <c r="GX3" s="410"/>
      <c r="GY3" s="410"/>
      <c r="GZ3" s="410"/>
      <c r="HA3" s="410"/>
      <c r="HB3" s="410"/>
      <c r="HC3" s="410"/>
      <c r="HD3" s="410"/>
      <c r="HE3" s="410"/>
      <c r="HF3" s="410"/>
      <c r="HG3" s="410"/>
      <c r="HH3" s="410"/>
      <c r="HI3" s="410"/>
      <c r="HJ3" s="410"/>
      <c r="HK3" s="410"/>
      <c r="HL3" s="410"/>
      <c r="HM3" s="410"/>
      <c r="HN3" s="410"/>
      <c r="HO3" s="410"/>
      <c r="HP3" s="410"/>
      <c r="HQ3" s="410"/>
      <c r="HR3" s="410"/>
      <c r="HS3" s="410"/>
      <c r="HT3" s="410"/>
      <c r="HU3" s="410"/>
      <c r="HV3" s="410"/>
      <c r="HW3" s="410"/>
      <c r="HX3" s="410"/>
      <c r="HY3" s="410"/>
      <c r="HZ3" s="410"/>
      <c r="IA3" s="410"/>
      <c r="IB3" s="410"/>
      <c r="IC3" s="410"/>
      <c r="ID3" s="410"/>
      <c r="IE3" s="410"/>
      <c r="IF3" s="410"/>
      <c r="IG3" s="410"/>
      <c r="IH3" s="410"/>
      <c r="II3" s="410"/>
      <c r="IJ3" s="410"/>
      <c r="IK3" s="410"/>
      <c r="IL3" s="410"/>
      <c r="IM3" s="410"/>
      <c r="IN3" s="410"/>
      <c r="IO3" s="410"/>
      <c r="IP3" s="410"/>
      <c r="IQ3" s="410"/>
      <c r="IR3" s="410"/>
      <c r="IS3" s="410"/>
      <c r="IT3" s="410"/>
      <c r="IU3" s="410"/>
    </row>
    <row r="4" s="398" customFormat="1" ht="16.5" spans="1:255">
      <c r="A4" s="407" t="s">
        <v>861</v>
      </c>
      <c r="B4" s="408" t="s">
        <v>186</v>
      </c>
      <c r="C4" s="409"/>
      <c r="D4" s="409"/>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0"/>
      <c r="EN4" s="410"/>
      <c r="EO4" s="410"/>
      <c r="EP4" s="410"/>
      <c r="EQ4" s="410"/>
      <c r="ER4" s="410"/>
      <c r="ES4" s="410"/>
      <c r="ET4" s="410"/>
      <c r="EU4" s="410"/>
      <c r="EV4" s="410"/>
      <c r="EW4" s="410"/>
      <c r="EX4" s="410"/>
      <c r="EY4" s="410"/>
      <c r="EZ4" s="410"/>
      <c r="FA4" s="410"/>
      <c r="FB4" s="410"/>
      <c r="FC4" s="410"/>
      <c r="FD4" s="410"/>
      <c r="FE4" s="410"/>
      <c r="FF4" s="410"/>
      <c r="FG4" s="410"/>
      <c r="FH4" s="410"/>
      <c r="FI4" s="410"/>
      <c r="FJ4" s="410"/>
      <c r="FK4" s="410"/>
      <c r="FL4" s="410"/>
      <c r="FM4" s="410"/>
      <c r="FN4" s="410"/>
      <c r="FO4" s="410"/>
      <c r="FP4" s="410"/>
      <c r="FQ4" s="410"/>
      <c r="FR4" s="410"/>
      <c r="FS4" s="410"/>
      <c r="FT4" s="410"/>
      <c r="FU4" s="410"/>
      <c r="FV4" s="410"/>
      <c r="FW4" s="410"/>
      <c r="FX4" s="410"/>
      <c r="FY4" s="410"/>
      <c r="FZ4" s="410"/>
      <c r="GA4" s="410"/>
      <c r="GB4" s="410"/>
      <c r="GC4" s="410"/>
      <c r="GD4" s="410"/>
      <c r="GE4" s="410"/>
      <c r="GF4" s="410"/>
      <c r="GG4" s="410"/>
      <c r="GH4" s="410"/>
      <c r="GI4" s="410"/>
      <c r="GJ4" s="410"/>
      <c r="GK4" s="410"/>
      <c r="GL4" s="410"/>
      <c r="GM4" s="410"/>
      <c r="GN4" s="410"/>
      <c r="GO4" s="410"/>
      <c r="GP4" s="410"/>
      <c r="GQ4" s="410"/>
      <c r="GR4" s="410"/>
      <c r="GS4" s="410"/>
      <c r="GT4" s="410"/>
      <c r="GU4" s="410"/>
      <c r="GV4" s="410"/>
      <c r="GW4" s="410"/>
      <c r="GX4" s="410"/>
      <c r="GY4" s="410"/>
      <c r="GZ4" s="410"/>
      <c r="HA4" s="410"/>
      <c r="HB4" s="410"/>
      <c r="HC4" s="410"/>
      <c r="HD4" s="410"/>
      <c r="HE4" s="410"/>
      <c r="HF4" s="410"/>
      <c r="HG4" s="410"/>
      <c r="HH4" s="410"/>
      <c r="HI4" s="410"/>
      <c r="HJ4" s="410"/>
      <c r="HK4" s="410"/>
      <c r="HL4" s="410"/>
      <c r="HM4" s="410"/>
      <c r="HN4" s="410"/>
      <c r="HO4" s="410"/>
      <c r="HP4" s="410"/>
      <c r="HQ4" s="410"/>
      <c r="HR4" s="410"/>
      <c r="HS4" s="410"/>
      <c r="HT4" s="410"/>
      <c r="HU4" s="410"/>
      <c r="HV4" s="410"/>
      <c r="HW4" s="410"/>
      <c r="HX4" s="410"/>
      <c r="HY4" s="410"/>
      <c r="HZ4" s="410"/>
      <c r="IA4" s="410"/>
      <c r="IB4" s="410"/>
      <c r="IC4" s="410"/>
      <c r="ID4" s="410"/>
      <c r="IE4" s="410"/>
      <c r="IF4" s="410"/>
      <c r="IG4" s="410"/>
      <c r="IH4" s="410"/>
      <c r="II4" s="410"/>
      <c r="IJ4" s="410"/>
      <c r="IK4" s="410"/>
      <c r="IL4" s="410"/>
      <c r="IM4" s="410"/>
      <c r="IN4" s="410"/>
      <c r="IO4" s="410"/>
      <c r="IP4" s="410"/>
      <c r="IQ4" s="410"/>
      <c r="IR4" s="410"/>
      <c r="IS4" s="410"/>
      <c r="IT4" s="410"/>
      <c r="IU4" s="410"/>
    </row>
    <row r="5" s="398" customFormat="1" ht="16.5" spans="1:255">
      <c r="A5" s="407" t="s">
        <v>862</v>
      </c>
      <c r="B5" s="408" t="s">
        <v>882</v>
      </c>
      <c r="C5" s="411"/>
      <c r="D5" s="411"/>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c r="DL5" s="410"/>
      <c r="DM5" s="410"/>
      <c r="DN5" s="410"/>
      <c r="DO5" s="410"/>
      <c r="DP5" s="410"/>
      <c r="DQ5" s="410"/>
      <c r="DR5" s="410"/>
      <c r="DS5" s="410"/>
      <c r="DT5" s="410"/>
      <c r="DU5" s="410"/>
      <c r="DV5" s="410"/>
      <c r="DW5" s="410"/>
      <c r="DX5" s="410"/>
      <c r="DY5" s="410"/>
      <c r="DZ5" s="410"/>
      <c r="EA5" s="410"/>
      <c r="EB5" s="410"/>
      <c r="EC5" s="410"/>
      <c r="ED5" s="410"/>
      <c r="EE5" s="410"/>
      <c r="EF5" s="410"/>
      <c r="EG5" s="410"/>
      <c r="EH5" s="410"/>
      <c r="EI5" s="410"/>
      <c r="EJ5" s="410"/>
      <c r="EK5" s="410"/>
      <c r="EL5" s="410"/>
      <c r="EM5" s="410"/>
      <c r="EN5" s="410"/>
      <c r="EO5" s="410"/>
      <c r="EP5" s="410"/>
      <c r="EQ5" s="410"/>
      <c r="ER5" s="410"/>
      <c r="ES5" s="410"/>
      <c r="ET5" s="410"/>
      <c r="EU5" s="410"/>
      <c r="EV5" s="410"/>
      <c r="EW5" s="410"/>
      <c r="EX5" s="410"/>
      <c r="EY5" s="410"/>
      <c r="EZ5" s="410"/>
      <c r="FA5" s="410"/>
      <c r="FB5" s="410"/>
      <c r="FC5" s="410"/>
      <c r="FD5" s="410"/>
      <c r="FE5" s="410"/>
      <c r="FF5" s="410"/>
      <c r="FG5" s="410"/>
      <c r="FH5" s="410"/>
      <c r="FI5" s="410"/>
      <c r="FJ5" s="410"/>
      <c r="FK5" s="410"/>
      <c r="FL5" s="410"/>
      <c r="FM5" s="410"/>
      <c r="FN5" s="410"/>
      <c r="FO5" s="410"/>
      <c r="FP5" s="410"/>
      <c r="FQ5" s="410"/>
      <c r="FR5" s="410"/>
      <c r="FS5" s="410"/>
      <c r="FT5" s="410"/>
      <c r="FU5" s="410"/>
      <c r="FV5" s="410"/>
      <c r="FW5" s="410"/>
      <c r="FX5" s="410"/>
      <c r="FY5" s="410"/>
      <c r="FZ5" s="410"/>
      <c r="GA5" s="410"/>
      <c r="GB5" s="410"/>
      <c r="GC5" s="410"/>
      <c r="GD5" s="410"/>
      <c r="GE5" s="410"/>
      <c r="GF5" s="410"/>
      <c r="GG5" s="410"/>
      <c r="GH5" s="410"/>
      <c r="GI5" s="410"/>
      <c r="GJ5" s="410"/>
      <c r="GK5" s="410"/>
      <c r="GL5" s="410"/>
      <c r="GM5" s="410"/>
      <c r="GN5" s="410"/>
      <c r="GO5" s="410"/>
      <c r="GP5" s="410"/>
      <c r="GQ5" s="410"/>
      <c r="GR5" s="410"/>
      <c r="GS5" s="410"/>
      <c r="GT5" s="410"/>
      <c r="GU5" s="410"/>
      <c r="GV5" s="410"/>
      <c r="GW5" s="410"/>
      <c r="GX5" s="410"/>
      <c r="GY5" s="410"/>
      <c r="GZ5" s="410"/>
      <c r="HA5" s="410"/>
      <c r="HB5" s="410"/>
      <c r="HC5" s="410"/>
      <c r="HD5" s="410"/>
      <c r="HE5" s="410"/>
      <c r="HF5" s="410"/>
      <c r="HG5" s="410"/>
      <c r="HH5" s="410"/>
      <c r="HI5" s="410"/>
      <c r="HJ5" s="410"/>
      <c r="HK5" s="410"/>
      <c r="HL5" s="410"/>
      <c r="HM5" s="410"/>
      <c r="HN5" s="410"/>
      <c r="HO5" s="410"/>
      <c r="HP5" s="410"/>
      <c r="HQ5" s="410"/>
      <c r="HR5" s="410"/>
      <c r="HS5" s="410"/>
      <c r="HT5" s="410"/>
      <c r="HU5" s="410"/>
      <c r="HV5" s="410"/>
      <c r="HW5" s="410"/>
      <c r="HX5" s="410"/>
      <c r="HY5" s="410"/>
      <c r="HZ5" s="410"/>
      <c r="IA5" s="410"/>
      <c r="IB5" s="410"/>
      <c r="IC5" s="410"/>
      <c r="ID5" s="410"/>
      <c r="IE5" s="410"/>
      <c r="IF5" s="410"/>
      <c r="IG5" s="410"/>
      <c r="IH5" s="410"/>
      <c r="II5" s="410"/>
      <c r="IJ5" s="410"/>
      <c r="IK5" s="410"/>
      <c r="IL5" s="410"/>
      <c r="IM5" s="410"/>
      <c r="IN5" s="410"/>
      <c r="IO5" s="410"/>
      <c r="IP5" s="410"/>
      <c r="IQ5" s="410"/>
      <c r="IR5" s="410"/>
      <c r="IS5" s="410"/>
      <c r="IT5" s="410"/>
      <c r="IU5" s="410"/>
    </row>
    <row r="6" s="398" customFormat="1" ht="16.5" spans="1:255">
      <c r="A6" s="407" t="s">
        <v>863</v>
      </c>
      <c r="B6" s="408" t="s">
        <v>940</v>
      </c>
      <c r="C6" s="405"/>
      <c r="D6" s="406"/>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c r="CU6" s="410"/>
      <c r="CV6" s="410"/>
      <c r="CW6" s="410"/>
      <c r="CX6" s="410"/>
      <c r="CY6" s="410"/>
      <c r="CZ6" s="410"/>
      <c r="DA6" s="410"/>
      <c r="DB6" s="410"/>
      <c r="DC6" s="410"/>
      <c r="DD6" s="410"/>
      <c r="DE6" s="410"/>
      <c r="DF6" s="410"/>
      <c r="DG6" s="410"/>
      <c r="DH6" s="410"/>
      <c r="DI6" s="410"/>
      <c r="DJ6" s="410"/>
      <c r="DK6" s="410"/>
      <c r="DL6" s="410"/>
      <c r="DM6" s="410"/>
      <c r="DN6" s="410"/>
      <c r="DO6" s="410"/>
      <c r="DP6" s="410"/>
      <c r="DQ6" s="410"/>
      <c r="DR6" s="410"/>
      <c r="DS6" s="410"/>
      <c r="DT6" s="410"/>
      <c r="DU6" s="410"/>
      <c r="DV6" s="410"/>
      <c r="DW6" s="410"/>
      <c r="DX6" s="410"/>
      <c r="DY6" s="410"/>
      <c r="DZ6" s="410"/>
      <c r="EA6" s="410"/>
      <c r="EB6" s="410"/>
      <c r="EC6" s="410"/>
      <c r="ED6" s="410"/>
      <c r="EE6" s="410"/>
      <c r="EF6" s="410"/>
      <c r="EG6" s="410"/>
      <c r="EH6" s="410"/>
      <c r="EI6" s="410"/>
      <c r="EJ6" s="410"/>
      <c r="EK6" s="410"/>
      <c r="EL6" s="410"/>
      <c r="EM6" s="410"/>
      <c r="EN6" s="410"/>
      <c r="EO6" s="410"/>
      <c r="EP6" s="410"/>
      <c r="EQ6" s="410"/>
      <c r="ER6" s="410"/>
      <c r="ES6" s="410"/>
      <c r="ET6" s="410"/>
      <c r="EU6" s="410"/>
      <c r="EV6" s="410"/>
      <c r="EW6" s="410"/>
      <c r="EX6" s="410"/>
      <c r="EY6" s="410"/>
      <c r="EZ6" s="410"/>
      <c r="FA6" s="410"/>
      <c r="FB6" s="410"/>
      <c r="FC6" s="410"/>
      <c r="FD6" s="410"/>
      <c r="FE6" s="410"/>
      <c r="FF6" s="410"/>
      <c r="FG6" s="410"/>
      <c r="FH6" s="410"/>
      <c r="FI6" s="410"/>
      <c r="FJ6" s="410"/>
      <c r="FK6" s="410"/>
      <c r="FL6" s="410"/>
      <c r="FM6" s="410"/>
      <c r="FN6" s="410"/>
      <c r="FO6" s="410"/>
      <c r="FP6" s="410"/>
      <c r="FQ6" s="410"/>
      <c r="FR6" s="410"/>
      <c r="FS6" s="410"/>
      <c r="FT6" s="410"/>
      <c r="FU6" s="410"/>
      <c r="FV6" s="410"/>
      <c r="FW6" s="410"/>
      <c r="FX6" s="410"/>
      <c r="FY6" s="410"/>
      <c r="FZ6" s="410"/>
      <c r="GA6" s="410"/>
      <c r="GB6" s="410"/>
      <c r="GC6" s="410"/>
      <c r="GD6" s="410"/>
      <c r="GE6" s="410"/>
      <c r="GF6" s="410"/>
      <c r="GG6" s="410"/>
      <c r="GH6" s="410"/>
      <c r="GI6" s="410"/>
      <c r="GJ6" s="410"/>
      <c r="GK6" s="410"/>
      <c r="GL6" s="410"/>
      <c r="GM6" s="410"/>
      <c r="GN6" s="410"/>
      <c r="GO6" s="410"/>
      <c r="GP6" s="410"/>
      <c r="GQ6" s="410"/>
      <c r="GR6" s="410"/>
      <c r="GS6" s="410"/>
      <c r="GT6" s="410"/>
      <c r="GU6" s="410"/>
      <c r="GV6" s="410"/>
      <c r="GW6" s="410"/>
      <c r="GX6" s="410"/>
      <c r="GY6" s="410"/>
      <c r="GZ6" s="410"/>
      <c r="HA6" s="410"/>
      <c r="HB6" s="410"/>
      <c r="HC6" s="410"/>
      <c r="HD6" s="410"/>
      <c r="HE6" s="410"/>
      <c r="HF6" s="410"/>
      <c r="HG6" s="410"/>
      <c r="HH6" s="410"/>
      <c r="HI6" s="410"/>
      <c r="HJ6" s="410"/>
      <c r="HK6" s="410"/>
      <c r="HL6" s="410"/>
      <c r="HM6" s="410"/>
      <c r="HN6" s="410"/>
      <c r="HO6" s="410"/>
      <c r="HP6" s="410"/>
      <c r="HQ6" s="410"/>
      <c r="HR6" s="410"/>
      <c r="HS6" s="410"/>
      <c r="HT6" s="410"/>
      <c r="HU6" s="410"/>
      <c r="HV6" s="410"/>
      <c r="HW6" s="410"/>
      <c r="HX6" s="410"/>
      <c r="HY6" s="410"/>
      <c r="HZ6" s="410"/>
      <c r="IA6" s="410"/>
      <c r="IB6" s="410"/>
      <c r="IC6" s="410"/>
      <c r="ID6" s="410"/>
      <c r="IE6" s="410"/>
      <c r="IF6" s="410"/>
      <c r="IG6" s="410"/>
      <c r="IH6" s="410"/>
      <c r="II6" s="410"/>
      <c r="IJ6" s="410"/>
      <c r="IK6" s="410"/>
      <c r="IL6" s="410"/>
      <c r="IM6" s="410"/>
      <c r="IN6" s="410"/>
      <c r="IO6" s="410"/>
      <c r="IP6" s="410"/>
      <c r="IQ6" s="410"/>
      <c r="IR6" s="410"/>
      <c r="IS6" s="410"/>
      <c r="IT6" s="410"/>
      <c r="IU6" s="410"/>
    </row>
    <row r="7" s="398" customFormat="1" ht="16.5" spans="1:255">
      <c r="A7" s="407" t="s">
        <v>864</v>
      </c>
      <c r="B7" s="408" t="s">
        <v>941</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0"/>
      <c r="BY7" s="410"/>
      <c r="BZ7" s="410"/>
      <c r="CA7" s="410"/>
      <c r="CB7" s="410"/>
      <c r="CC7" s="410"/>
      <c r="CD7" s="410"/>
      <c r="CE7" s="410"/>
      <c r="CF7" s="410"/>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c r="DL7" s="410"/>
      <c r="DM7" s="410"/>
      <c r="DN7" s="410"/>
      <c r="DO7" s="410"/>
      <c r="DP7" s="410"/>
      <c r="DQ7" s="410"/>
      <c r="DR7" s="410"/>
      <c r="DS7" s="410"/>
      <c r="DT7" s="410"/>
      <c r="DU7" s="410"/>
      <c r="DV7" s="410"/>
      <c r="DW7" s="410"/>
      <c r="DX7" s="410"/>
      <c r="DY7" s="410"/>
      <c r="DZ7" s="410"/>
      <c r="EA7" s="410"/>
      <c r="EB7" s="410"/>
      <c r="EC7" s="410"/>
      <c r="ED7" s="410"/>
      <c r="EE7" s="410"/>
      <c r="EF7" s="410"/>
      <c r="EG7" s="410"/>
      <c r="EH7" s="410"/>
      <c r="EI7" s="410"/>
      <c r="EJ7" s="410"/>
      <c r="EK7" s="410"/>
      <c r="EL7" s="410"/>
      <c r="EM7" s="410"/>
      <c r="EN7" s="410"/>
      <c r="EO7" s="410"/>
      <c r="EP7" s="410"/>
      <c r="EQ7" s="410"/>
      <c r="ER7" s="410"/>
      <c r="ES7" s="410"/>
      <c r="ET7" s="410"/>
      <c r="EU7" s="410"/>
      <c r="EV7" s="410"/>
      <c r="EW7" s="410"/>
      <c r="EX7" s="410"/>
      <c r="EY7" s="410"/>
      <c r="EZ7" s="410"/>
      <c r="FA7" s="410"/>
      <c r="FB7" s="410"/>
      <c r="FC7" s="410"/>
      <c r="FD7" s="410"/>
      <c r="FE7" s="410"/>
      <c r="FF7" s="410"/>
      <c r="FG7" s="410"/>
      <c r="FH7" s="410"/>
      <c r="FI7" s="410"/>
      <c r="FJ7" s="410"/>
      <c r="FK7" s="410"/>
      <c r="FL7" s="410"/>
      <c r="FM7" s="410"/>
      <c r="FN7" s="410"/>
      <c r="FO7" s="410"/>
      <c r="FP7" s="410"/>
      <c r="FQ7" s="410"/>
      <c r="FR7" s="410"/>
      <c r="FS7" s="410"/>
      <c r="FT7" s="410"/>
      <c r="FU7" s="410"/>
      <c r="FV7" s="410"/>
      <c r="FW7" s="410"/>
      <c r="FX7" s="410"/>
      <c r="FY7" s="410"/>
      <c r="FZ7" s="410"/>
      <c r="GA7" s="410"/>
      <c r="GB7" s="410"/>
      <c r="GC7" s="410"/>
      <c r="GD7" s="410"/>
      <c r="GE7" s="410"/>
      <c r="GF7" s="410"/>
      <c r="GG7" s="410"/>
      <c r="GH7" s="410"/>
      <c r="GI7" s="410"/>
      <c r="GJ7" s="410"/>
      <c r="GK7" s="410"/>
      <c r="GL7" s="410"/>
      <c r="GM7" s="410"/>
      <c r="GN7" s="410"/>
      <c r="GO7" s="410"/>
      <c r="GP7" s="410"/>
      <c r="GQ7" s="410"/>
      <c r="GR7" s="410"/>
      <c r="GS7" s="410"/>
      <c r="GT7" s="410"/>
      <c r="GU7" s="410"/>
      <c r="GV7" s="410"/>
      <c r="GW7" s="410"/>
      <c r="GX7" s="410"/>
      <c r="GY7" s="410"/>
      <c r="GZ7" s="410"/>
      <c r="HA7" s="410"/>
      <c r="HB7" s="410"/>
      <c r="HC7" s="410"/>
      <c r="HD7" s="410"/>
      <c r="HE7" s="410"/>
      <c r="HF7" s="410"/>
      <c r="HG7" s="410"/>
      <c r="HH7" s="410"/>
      <c r="HI7" s="410"/>
      <c r="HJ7" s="410"/>
      <c r="HK7" s="410"/>
      <c r="HL7" s="410"/>
      <c r="HM7" s="410"/>
      <c r="HN7" s="410"/>
      <c r="HO7" s="410"/>
      <c r="HP7" s="410"/>
      <c r="HQ7" s="410"/>
      <c r="HR7" s="410"/>
      <c r="HS7" s="410"/>
      <c r="HT7" s="410"/>
      <c r="HU7" s="410"/>
      <c r="HV7" s="410"/>
      <c r="HW7" s="410"/>
      <c r="HX7" s="410"/>
      <c r="HY7" s="410"/>
      <c r="HZ7" s="410"/>
      <c r="IA7" s="410"/>
      <c r="IB7" s="410"/>
      <c r="IC7" s="410"/>
      <c r="ID7" s="410"/>
      <c r="IE7" s="410"/>
      <c r="IF7" s="410"/>
      <c r="IG7" s="410"/>
      <c r="IH7" s="410"/>
      <c r="II7" s="410"/>
      <c r="IJ7" s="410"/>
      <c r="IK7" s="410"/>
      <c r="IL7" s="410"/>
      <c r="IM7" s="410"/>
      <c r="IN7" s="410"/>
      <c r="IO7" s="410"/>
      <c r="IP7" s="410"/>
      <c r="IQ7" s="410"/>
      <c r="IR7" s="410"/>
      <c r="IS7" s="410"/>
      <c r="IT7" s="410"/>
      <c r="IU7" s="410"/>
    </row>
    <row r="8" s="398" customFormat="1" ht="65" customHeight="1" spans="1:255">
      <c r="A8" s="407" t="s">
        <v>865</v>
      </c>
      <c r="B8" s="408" t="s">
        <v>942</v>
      </c>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c r="BY8" s="410"/>
      <c r="BZ8" s="410"/>
      <c r="CA8" s="410"/>
      <c r="CB8" s="410"/>
      <c r="CC8" s="410"/>
      <c r="CD8" s="410"/>
      <c r="CE8" s="410"/>
      <c r="CF8" s="410"/>
      <c r="CG8" s="410"/>
      <c r="CH8" s="410"/>
      <c r="CI8" s="410"/>
      <c r="CJ8" s="410"/>
      <c r="CK8" s="410"/>
      <c r="CL8" s="410"/>
      <c r="CM8" s="410"/>
      <c r="CN8" s="410"/>
      <c r="CO8" s="410"/>
      <c r="CP8" s="410"/>
      <c r="CQ8" s="410"/>
      <c r="CR8" s="410"/>
      <c r="CS8" s="410"/>
      <c r="CT8" s="410"/>
      <c r="CU8" s="410"/>
      <c r="CV8" s="410"/>
      <c r="CW8" s="410"/>
      <c r="CX8" s="410"/>
      <c r="CY8" s="410"/>
      <c r="CZ8" s="410"/>
      <c r="DA8" s="410"/>
      <c r="DB8" s="410"/>
      <c r="DC8" s="410"/>
      <c r="DD8" s="410"/>
      <c r="DE8" s="410"/>
      <c r="DF8" s="410"/>
      <c r="DG8" s="410"/>
      <c r="DH8" s="410"/>
      <c r="DI8" s="410"/>
      <c r="DJ8" s="410"/>
      <c r="DK8" s="410"/>
      <c r="DL8" s="410"/>
      <c r="DM8" s="410"/>
      <c r="DN8" s="410"/>
      <c r="DO8" s="410"/>
      <c r="DP8" s="410"/>
      <c r="DQ8" s="410"/>
      <c r="DR8" s="410"/>
      <c r="DS8" s="410"/>
      <c r="DT8" s="410"/>
      <c r="DU8" s="410"/>
      <c r="DV8" s="410"/>
      <c r="DW8" s="410"/>
      <c r="DX8" s="410"/>
      <c r="DY8" s="410"/>
      <c r="DZ8" s="410"/>
      <c r="EA8" s="410"/>
      <c r="EB8" s="410"/>
      <c r="EC8" s="410"/>
      <c r="ED8" s="410"/>
      <c r="EE8" s="410"/>
      <c r="EF8" s="410"/>
      <c r="EG8" s="410"/>
      <c r="EH8" s="410"/>
      <c r="EI8" s="410"/>
      <c r="EJ8" s="410"/>
      <c r="EK8" s="410"/>
      <c r="EL8" s="410"/>
      <c r="EM8" s="410"/>
      <c r="EN8" s="410"/>
      <c r="EO8" s="410"/>
      <c r="EP8" s="410"/>
      <c r="EQ8" s="410"/>
      <c r="ER8" s="410"/>
      <c r="ES8" s="410"/>
      <c r="ET8" s="410"/>
      <c r="EU8" s="410"/>
      <c r="EV8" s="410"/>
      <c r="EW8" s="410"/>
      <c r="EX8" s="410"/>
      <c r="EY8" s="410"/>
      <c r="EZ8" s="410"/>
      <c r="FA8" s="410"/>
      <c r="FB8" s="410"/>
      <c r="FC8" s="410"/>
      <c r="FD8" s="410"/>
      <c r="FE8" s="410"/>
      <c r="FF8" s="410"/>
      <c r="FG8" s="410"/>
      <c r="FH8" s="410"/>
      <c r="FI8" s="410"/>
      <c r="FJ8" s="410"/>
      <c r="FK8" s="410"/>
      <c r="FL8" s="410"/>
      <c r="FM8" s="410"/>
      <c r="FN8" s="410"/>
      <c r="FO8" s="410"/>
      <c r="FP8" s="410"/>
      <c r="FQ8" s="410"/>
      <c r="FR8" s="410"/>
      <c r="FS8" s="410"/>
      <c r="FT8" s="410"/>
      <c r="FU8" s="410"/>
      <c r="FV8" s="410"/>
      <c r="FW8" s="410"/>
      <c r="FX8" s="410"/>
      <c r="FY8" s="410"/>
      <c r="FZ8" s="410"/>
      <c r="GA8" s="410"/>
      <c r="GB8" s="410"/>
      <c r="GC8" s="410"/>
      <c r="GD8" s="410"/>
      <c r="GE8" s="410"/>
      <c r="GF8" s="410"/>
      <c r="GG8" s="410"/>
      <c r="GH8" s="410"/>
      <c r="GI8" s="410"/>
      <c r="GJ8" s="410"/>
      <c r="GK8" s="410"/>
      <c r="GL8" s="410"/>
      <c r="GM8" s="410"/>
      <c r="GN8" s="410"/>
      <c r="GO8" s="410"/>
      <c r="GP8" s="410"/>
      <c r="GQ8" s="410"/>
      <c r="GR8" s="410"/>
      <c r="GS8" s="410"/>
      <c r="GT8" s="410"/>
      <c r="GU8" s="410"/>
      <c r="GV8" s="410"/>
      <c r="GW8" s="410"/>
      <c r="GX8" s="410"/>
      <c r="GY8" s="410"/>
      <c r="GZ8" s="410"/>
      <c r="HA8" s="410"/>
      <c r="HB8" s="410"/>
      <c r="HC8" s="410"/>
      <c r="HD8" s="410"/>
      <c r="HE8" s="410"/>
      <c r="HF8" s="410"/>
      <c r="HG8" s="410"/>
      <c r="HH8" s="410"/>
      <c r="HI8" s="410"/>
      <c r="HJ8" s="410"/>
      <c r="HK8" s="410"/>
      <c r="HL8" s="410"/>
      <c r="HM8" s="410"/>
      <c r="HN8" s="410"/>
      <c r="HO8" s="410"/>
      <c r="HP8" s="410"/>
      <c r="HQ8" s="410"/>
      <c r="HR8" s="410"/>
      <c r="HS8" s="410"/>
      <c r="HT8" s="410"/>
      <c r="HU8" s="410"/>
      <c r="HV8" s="410"/>
      <c r="HW8" s="410"/>
      <c r="HX8" s="410"/>
      <c r="HY8" s="410"/>
      <c r="HZ8" s="410"/>
      <c r="IA8" s="410"/>
      <c r="IB8" s="410"/>
      <c r="IC8" s="410"/>
      <c r="ID8" s="410"/>
      <c r="IE8" s="410"/>
      <c r="IF8" s="410"/>
      <c r="IG8" s="410"/>
      <c r="IH8" s="410"/>
      <c r="II8" s="410"/>
      <c r="IJ8" s="410"/>
      <c r="IK8" s="410"/>
      <c r="IL8" s="410"/>
      <c r="IM8" s="410"/>
      <c r="IN8" s="410"/>
      <c r="IO8" s="410"/>
      <c r="IP8" s="410"/>
      <c r="IQ8" s="410"/>
      <c r="IR8" s="410"/>
      <c r="IS8" s="410"/>
      <c r="IT8" s="410"/>
      <c r="IU8" s="410"/>
    </row>
    <row r="9" s="398" customFormat="1" ht="66" customHeight="1" spans="1:255">
      <c r="A9" s="407" t="s">
        <v>866</v>
      </c>
      <c r="B9" s="408" t="s">
        <v>943</v>
      </c>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0"/>
      <c r="DJ9" s="410"/>
      <c r="DK9" s="410"/>
      <c r="DL9" s="410"/>
      <c r="DM9" s="410"/>
      <c r="DN9" s="410"/>
      <c r="DO9" s="410"/>
      <c r="DP9" s="410"/>
      <c r="DQ9" s="410"/>
      <c r="DR9" s="410"/>
      <c r="DS9" s="410"/>
      <c r="DT9" s="410"/>
      <c r="DU9" s="410"/>
      <c r="DV9" s="410"/>
      <c r="DW9" s="410"/>
      <c r="DX9" s="410"/>
      <c r="DY9" s="410"/>
      <c r="DZ9" s="410"/>
      <c r="EA9" s="410"/>
      <c r="EB9" s="410"/>
      <c r="EC9" s="410"/>
      <c r="ED9" s="410"/>
      <c r="EE9" s="410"/>
      <c r="EF9" s="410"/>
      <c r="EG9" s="410"/>
      <c r="EH9" s="410"/>
      <c r="EI9" s="410"/>
      <c r="EJ9" s="410"/>
      <c r="EK9" s="410"/>
      <c r="EL9" s="410"/>
      <c r="EM9" s="410"/>
      <c r="EN9" s="410"/>
      <c r="EO9" s="410"/>
      <c r="EP9" s="410"/>
      <c r="EQ9" s="410"/>
      <c r="ER9" s="410"/>
      <c r="ES9" s="410"/>
      <c r="ET9" s="410"/>
      <c r="EU9" s="410"/>
      <c r="EV9" s="410"/>
      <c r="EW9" s="410"/>
      <c r="EX9" s="410"/>
      <c r="EY9" s="410"/>
      <c r="EZ9" s="410"/>
      <c r="FA9" s="410"/>
      <c r="FB9" s="410"/>
      <c r="FC9" s="410"/>
      <c r="FD9" s="410"/>
      <c r="FE9" s="410"/>
      <c r="FF9" s="410"/>
      <c r="FG9" s="410"/>
      <c r="FH9" s="410"/>
      <c r="FI9" s="410"/>
      <c r="FJ9" s="410"/>
      <c r="FK9" s="410"/>
      <c r="FL9" s="410"/>
      <c r="FM9" s="410"/>
      <c r="FN9" s="410"/>
      <c r="FO9" s="410"/>
      <c r="FP9" s="410"/>
      <c r="FQ9" s="410"/>
      <c r="FR9" s="410"/>
      <c r="FS9" s="410"/>
      <c r="FT9" s="410"/>
      <c r="FU9" s="410"/>
      <c r="FV9" s="410"/>
      <c r="FW9" s="410"/>
      <c r="FX9" s="410"/>
      <c r="FY9" s="410"/>
      <c r="FZ9" s="410"/>
      <c r="GA9" s="410"/>
      <c r="GB9" s="410"/>
      <c r="GC9" s="410"/>
      <c r="GD9" s="410"/>
      <c r="GE9" s="410"/>
      <c r="GF9" s="410"/>
      <c r="GG9" s="410"/>
      <c r="GH9" s="410"/>
      <c r="GI9" s="410"/>
      <c r="GJ9" s="410"/>
      <c r="GK9" s="410"/>
      <c r="GL9" s="410"/>
      <c r="GM9" s="410"/>
      <c r="GN9" s="410"/>
      <c r="GO9" s="410"/>
      <c r="GP9" s="410"/>
      <c r="GQ9" s="410"/>
      <c r="GR9" s="410"/>
      <c r="GS9" s="410"/>
      <c r="GT9" s="410"/>
      <c r="GU9" s="410"/>
      <c r="GV9" s="410"/>
      <c r="GW9" s="410"/>
      <c r="GX9" s="410"/>
      <c r="GY9" s="410"/>
      <c r="GZ9" s="410"/>
      <c r="HA9" s="410"/>
      <c r="HB9" s="410"/>
      <c r="HC9" s="410"/>
      <c r="HD9" s="410"/>
      <c r="HE9" s="410"/>
      <c r="HF9" s="410"/>
      <c r="HG9" s="410"/>
      <c r="HH9" s="410"/>
      <c r="HI9" s="410"/>
      <c r="HJ9" s="410"/>
      <c r="HK9" s="410"/>
      <c r="HL9" s="410"/>
      <c r="HM9" s="410"/>
      <c r="HN9" s="410"/>
      <c r="HO9" s="410"/>
      <c r="HP9" s="410"/>
      <c r="HQ9" s="410"/>
      <c r="HR9" s="410"/>
      <c r="HS9" s="410"/>
      <c r="HT9" s="410"/>
      <c r="HU9" s="410"/>
      <c r="HV9" s="410"/>
      <c r="HW9" s="410"/>
      <c r="HX9" s="410"/>
      <c r="HY9" s="410"/>
      <c r="HZ9" s="410"/>
      <c r="IA9" s="410"/>
      <c r="IB9" s="410"/>
      <c r="IC9" s="410"/>
      <c r="ID9" s="410"/>
      <c r="IE9" s="410"/>
      <c r="IF9" s="410"/>
      <c r="IG9" s="410"/>
      <c r="IH9" s="410"/>
      <c r="II9" s="410"/>
      <c r="IJ9" s="410"/>
      <c r="IK9" s="410"/>
      <c r="IL9" s="410"/>
      <c r="IM9" s="410"/>
      <c r="IN9" s="410"/>
      <c r="IO9" s="410"/>
      <c r="IP9" s="410"/>
      <c r="IQ9" s="410"/>
      <c r="IR9" s="410"/>
      <c r="IS9" s="410"/>
      <c r="IT9" s="410"/>
      <c r="IU9" s="410"/>
    </row>
    <row r="10" s="398" customFormat="1" ht="16.5" spans="1:255">
      <c r="A10" s="407" t="s">
        <v>867</v>
      </c>
      <c r="B10" s="408" t="s">
        <v>944</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c r="DR10" s="410"/>
      <c r="DS10" s="410"/>
      <c r="DT10" s="410"/>
      <c r="DU10" s="410"/>
      <c r="DV10" s="410"/>
      <c r="DW10" s="410"/>
      <c r="DX10" s="410"/>
      <c r="DY10" s="410"/>
      <c r="DZ10" s="410"/>
      <c r="EA10" s="410"/>
      <c r="EB10" s="410"/>
      <c r="EC10" s="410"/>
      <c r="ED10" s="410"/>
      <c r="EE10" s="410"/>
      <c r="EF10" s="410"/>
      <c r="EG10" s="410"/>
      <c r="EH10" s="410"/>
      <c r="EI10" s="410"/>
      <c r="EJ10" s="410"/>
      <c r="EK10" s="410"/>
      <c r="EL10" s="410"/>
      <c r="EM10" s="410"/>
      <c r="EN10" s="410"/>
      <c r="EO10" s="410"/>
      <c r="EP10" s="410"/>
      <c r="EQ10" s="410"/>
      <c r="ER10" s="410"/>
      <c r="ES10" s="410"/>
      <c r="ET10" s="410"/>
      <c r="EU10" s="410"/>
      <c r="EV10" s="410"/>
      <c r="EW10" s="410"/>
      <c r="EX10" s="410"/>
      <c r="EY10" s="410"/>
      <c r="EZ10" s="410"/>
      <c r="FA10" s="410"/>
      <c r="FB10" s="410"/>
      <c r="FC10" s="410"/>
      <c r="FD10" s="410"/>
      <c r="FE10" s="410"/>
      <c r="FF10" s="410"/>
      <c r="FG10" s="410"/>
      <c r="FH10" s="410"/>
      <c r="FI10" s="410"/>
      <c r="FJ10" s="410"/>
      <c r="FK10" s="410"/>
      <c r="FL10" s="410"/>
      <c r="FM10" s="410"/>
      <c r="FN10" s="410"/>
      <c r="FO10" s="410"/>
      <c r="FP10" s="410"/>
      <c r="FQ10" s="410"/>
      <c r="FR10" s="410"/>
      <c r="FS10" s="410"/>
      <c r="FT10" s="410"/>
      <c r="FU10" s="410"/>
      <c r="FV10" s="410"/>
      <c r="FW10" s="410"/>
      <c r="FX10" s="410"/>
      <c r="FY10" s="410"/>
      <c r="FZ10" s="410"/>
      <c r="GA10" s="410"/>
      <c r="GB10" s="410"/>
      <c r="GC10" s="410"/>
      <c r="GD10" s="410"/>
      <c r="GE10" s="410"/>
      <c r="GF10" s="410"/>
      <c r="GG10" s="410"/>
      <c r="GH10" s="410"/>
      <c r="GI10" s="410"/>
      <c r="GJ10" s="410"/>
      <c r="GK10" s="410"/>
      <c r="GL10" s="410"/>
      <c r="GM10" s="410"/>
      <c r="GN10" s="410"/>
      <c r="GO10" s="410"/>
      <c r="GP10" s="410"/>
      <c r="GQ10" s="410"/>
      <c r="GR10" s="410"/>
      <c r="GS10" s="410"/>
      <c r="GT10" s="410"/>
      <c r="GU10" s="410"/>
      <c r="GV10" s="410"/>
      <c r="GW10" s="410"/>
      <c r="GX10" s="410"/>
      <c r="GY10" s="410"/>
      <c r="GZ10" s="410"/>
      <c r="HA10" s="410"/>
      <c r="HB10" s="410"/>
      <c r="HC10" s="410"/>
      <c r="HD10" s="410"/>
      <c r="HE10" s="410"/>
      <c r="HF10" s="410"/>
      <c r="HG10" s="410"/>
      <c r="HH10" s="410"/>
      <c r="HI10" s="410"/>
      <c r="HJ10" s="410"/>
      <c r="HK10" s="410"/>
      <c r="HL10" s="410"/>
      <c r="HM10" s="410"/>
      <c r="HN10" s="410"/>
      <c r="HO10" s="410"/>
      <c r="HP10" s="410"/>
      <c r="HQ10" s="410"/>
      <c r="HR10" s="410"/>
      <c r="HS10" s="410"/>
      <c r="HT10" s="410"/>
      <c r="HU10" s="410"/>
      <c r="HV10" s="410"/>
      <c r="HW10" s="410"/>
      <c r="HX10" s="410"/>
      <c r="HY10" s="410"/>
      <c r="HZ10" s="410"/>
      <c r="IA10" s="410"/>
      <c r="IB10" s="410"/>
      <c r="IC10" s="410"/>
      <c r="ID10" s="410"/>
      <c r="IE10" s="410"/>
      <c r="IF10" s="410"/>
      <c r="IG10" s="410"/>
      <c r="IH10" s="410"/>
      <c r="II10" s="410"/>
      <c r="IJ10" s="410"/>
      <c r="IK10" s="410"/>
      <c r="IL10" s="410"/>
      <c r="IM10" s="410"/>
      <c r="IN10" s="410"/>
      <c r="IO10" s="410"/>
      <c r="IP10" s="410"/>
      <c r="IQ10" s="410"/>
      <c r="IR10" s="410"/>
      <c r="IS10" s="410"/>
      <c r="IT10" s="410"/>
      <c r="IU10" s="410"/>
    </row>
    <row r="11" s="398" customFormat="1" ht="16.5" spans="1:255">
      <c r="A11" s="407" t="s">
        <v>868</v>
      </c>
      <c r="B11" s="408" t="s">
        <v>945</v>
      </c>
      <c r="C11" s="410"/>
      <c r="D11" s="410"/>
      <c r="E11" s="412"/>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410"/>
      <c r="CO11" s="410"/>
      <c r="CP11" s="410"/>
      <c r="CQ11" s="410"/>
      <c r="CR11" s="410"/>
      <c r="CS11" s="410"/>
      <c r="CT11" s="410"/>
      <c r="CU11" s="410"/>
      <c r="CV11" s="410"/>
      <c r="CW11" s="410"/>
      <c r="CX11" s="410"/>
      <c r="CY11" s="410"/>
      <c r="CZ11" s="410"/>
      <c r="DA11" s="410"/>
      <c r="DB11" s="410"/>
      <c r="DC11" s="410"/>
      <c r="DD11" s="410"/>
      <c r="DE11" s="410"/>
      <c r="DF11" s="410"/>
      <c r="DG11" s="410"/>
      <c r="DH11" s="410"/>
      <c r="DI11" s="410"/>
      <c r="DJ11" s="410"/>
      <c r="DK11" s="410"/>
      <c r="DL11" s="410"/>
      <c r="DM11" s="410"/>
      <c r="DN11" s="410"/>
      <c r="DO11" s="410"/>
      <c r="DP11" s="410"/>
      <c r="DQ11" s="410"/>
      <c r="DR11" s="410"/>
      <c r="DS11" s="410"/>
      <c r="DT11" s="410"/>
      <c r="DU11" s="410"/>
      <c r="DV11" s="410"/>
      <c r="DW11" s="410"/>
      <c r="DX11" s="410"/>
      <c r="DY11" s="410"/>
      <c r="DZ11" s="410"/>
      <c r="EA11" s="410"/>
      <c r="EB11" s="410"/>
      <c r="EC11" s="410"/>
      <c r="ED11" s="410"/>
      <c r="EE11" s="410"/>
      <c r="EF11" s="410"/>
      <c r="EG11" s="410"/>
      <c r="EH11" s="410"/>
      <c r="EI11" s="410"/>
      <c r="EJ11" s="410"/>
      <c r="EK11" s="410"/>
      <c r="EL11" s="410"/>
      <c r="EM11" s="410"/>
      <c r="EN11" s="410"/>
      <c r="EO11" s="410"/>
      <c r="EP11" s="410"/>
      <c r="EQ11" s="410"/>
      <c r="ER11" s="410"/>
      <c r="ES11" s="410"/>
      <c r="ET11" s="410"/>
      <c r="EU11" s="410"/>
      <c r="EV11" s="410"/>
      <c r="EW11" s="410"/>
      <c r="EX11" s="410"/>
      <c r="EY11" s="410"/>
      <c r="EZ11" s="410"/>
      <c r="FA11" s="410"/>
      <c r="FB11" s="410"/>
      <c r="FC11" s="410"/>
      <c r="FD11" s="410"/>
      <c r="FE11" s="410"/>
      <c r="FF11" s="410"/>
      <c r="FG11" s="410"/>
      <c r="FH11" s="410"/>
      <c r="FI11" s="410"/>
      <c r="FJ11" s="410"/>
      <c r="FK11" s="410"/>
      <c r="FL11" s="410"/>
      <c r="FM11" s="410"/>
      <c r="FN11" s="410"/>
      <c r="FO11" s="410"/>
      <c r="FP11" s="410"/>
      <c r="FQ11" s="410"/>
      <c r="FR11" s="410"/>
      <c r="FS11" s="410"/>
      <c r="FT11" s="410"/>
      <c r="FU11" s="410"/>
      <c r="FV11" s="410"/>
      <c r="FW11" s="410"/>
      <c r="FX11" s="410"/>
      <c r="FY11" s="410"/>
      <c r="FZ11" s="410"/>
      <c r="GA11" s="410"/>
      <c r="GB11" s="410"/>
      <c r="GC11" s="410"/>
      <c r="GD11" s="410"/>
      <c r="GE11" s="410"/>
      <c r="GF11" s="410"/>
      <c r="GG11" s="410"/>
      <c r="GH11" s="410"/>
      <c r="GI11" s="410"/>
      <c r="GJ11" s="410"/>
      <c r="GK11" s="410"/>
      <c r="GL11" s="410"/>
      <c r="GM11" s="410"/>
      <c r="GN11" s="410"/>
      <c r="GO11" s="410"/>
      <c r="GP11" s="410"/>
      <c r="GQ11" s="410"/>
      <c r="GR11" s="410"/>
      <c r="GS11" s="410"/>
      <c r="GT11" s="410"/>
      <c r="GU11" s="410"/>
      <c r="GV11" s="410"/>
      <c r="GW11" s="410"/>
      <c r="GX11" s="410"/>
      <c r="GY11" s="410"/>
      <c r="GZ11" s="410"/>
      <c r="HA11" s="410"/>
      <c r="HB11" s="410"/>
      <c r="HC11" s="410"/>
      <c r="HD11" s="410"/>
      <c r="HE11" s="410"/>
      <c r="HF11" s="410"/>
      <c r="HG11" s="410"/>
      <c r="HH11" s="410"/>
      <c r="HI11" s="410"/>
      <c r="HJ11" s="410"/>
      <c r="HK11" s="410"/>
      <c r="HL11" s="410"/>
      <c r="HM11" s="410"/>
      <c r="HN11" s="410"/>
      <c r="HO11" s="410"/>
      <c r="HP11" s="410"/>
      <c r="HQ11" s="410"/>
      <c r="HR11" s="410"/>
      <c r="HS11" s="410"/>
      <c r="HT11" s="410"/>
      <c r="HU11" s="410"/>
      <c r="HV11" s="410"/>
      <c r="HW11" s="410"/>
      <c r="HX11" s="410"/>
      <c r="HY11" s="410"/>
      <c r="HZ11" s="410"/>
      <c r="IA11" s="410"/>
      <c r="IB11" s="410"/>
      <c r="IC11" s="410"/>
      <c r="ID11" s="410"/>
      <c r="IE11" s="410"/>
      <c r="IF11" s="410"/>
      <c r="IG11" s="410"/>
      <c r="IH11" s="410"/>
      <c r="II11" s="410"/>
      <c r="IJ11" s="410"/>
      <c r="IK11" s="410"/>
      <c r="IL11" s="410"/>
      <c r="IM11" s="410"/>
      <c r="IN11" s="410"/>
      <c r="IO11" s="410"/>
      <c r="IP11" s="410"/>
      <c r="IQ11" s="410"/>
      <c r="IR11" s="410"/>
      <c r="IS11" s="410"/>
      <c r="IT11" s="410"/>
      <c r="IU11" s="410"/>
    </row>
    <row r="12" s="398" customFormat="1" ht="16.5" spans="1:255">
      <c r="A12" s="407" t="s">
        <v>869</v>
      </c>
      <c r="B12" s="408" t="s">
        <v>946</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0"/>
      <c r="CG12" s="410"/>
      <c r="CH12" s="410"/>
      <c r="CI12" s="410"/>
      <c r="CJ12" s="410"/>
      <c r="CK12" s="410"/>
      <c r="CL12" s="410"/>
      <c r="CM12" s="410"/>
      <c r="CN12" s="410"/>
      <c r="CO12" s="410"/>
      <c r="CP12" s="410"/>
      <c r="CQ12" s="410"/>
      <c r="CR12" s="410"/>
      <c r="CS12" s="410"/>
      <c r="CT12" s="410"/>
      <c r="CU12" s="410"/>
      <c r="CV12" s="410"/>
      <c r="CW12" s="410"/>
      <c r="CX12" s="410"/>
      <c r="CY12" s="410"/>
      <c r="CZ12" s="410"/>
      <c r="DA12" s="410"/>
      <c r="DB12" s="410"/>
      <c r="DC12" s="410"/>
      <c r="DD12" s="410"/>
      <c r="DE12" s="410"/>
      <c r="DF12" s="410"/>
      <c r="DG12" s="410"/>
      <c r="DH12" s="410"/>
      <c r="DI12" s="410"/>
      <c r="DJ12" s="410"/>
      <c r="DK12" s="410"/>
      <c r="DL12" s="410"/>
      <c r="DM12" s="410"/>
      <c r="DN12" s="410"/>
      <c r="DO12" s="410"/>
      <c r="DP12" s="410"/>
      <c r="DQ12" s="410"/>
      <c r="DR12" s="410"/>
      <c r="DS12" s="410"/>
      <c r="DT12" s="410"/>
      <c r="DU12" s="410"/>
      <c r="DV12" s="410"/>
      <c r="DW12" s="410"/>
      <c r="DX12" s="410"/>
      <c r="DY12" s="410"/>
      <c r="DZ12" s="410"/>
      <c r="EA12" s="410"/>
      <c r="EB12" s="410"/>
      <c r="EC12" s="410"/>
      <c r="ED12" s="410"/>
      <c r="EE12" s="410"/>
      <c r="EF12" s="410"/>
      <c r="EG12" s="410"/>
      <c r="EH12" s="410"/>
      <c r="EI12" s="410"/>
      <c r="EJ12" s="410"/>
      <c r="EK12" s="410"/>
      <c r="EL12" s="410"/>
      <c r="EM12" s="410"/>
      <c r="EN12" s="410"/>
      <c r="EO12" s="410"/>
      <c r="EP12" s="410"/>
      <c r="EQ12" s="410"/>
      <c r="ER12" s="410"/>
      <c r="ES12" s="410"/>
      <c r="ET12" s="410"/>
      <c r="EU12" s="410"/>
      <c r="EV12" s="410"/>
      <c r="EW12" s="410"/>
      <c r="EX12" s="410"/>
      <c r="EY12" s="410"/>
      <c r="EZ12" s="410"/>
      <c r="FA12" s="410"/>
      <c r="FB12" s="410"/>
      <c r="FC12" s="410"/>
      <c r="FD12" s="410"/>
      <c r="FE12" s="410"/>
      <c r="FF12" s="410"/>
      <c r="FG12" s="410"/>
      <c r="FH12" s="410"/>
      <c r="FI12" s="410"/>
      <c r="FJ12" s="410"/>
      <c r="FK12" s="410"/>
      <c r="FL12" s="410"/>
      <c r="FM12" s="410"/>
      <c r="FN12" s="410"/>
      <c r="FO12" s="410"/>
      <c r="FP12" s="410"/>
      <c r="FQ12" s="410"/>
      <c r="FR12" s="410"/>
      <c r="FS12" s="410"/>
      <c r="FT12" s="410"/>
      <c r="FU12" s="410"/>
      <c r="FV12" s="410"/>
      <c r="FW12" s="410"/>
      <c r="FX12" s="410"/>
      <c r="FY12" s="410"/>
      <c r="FZ12" s="410"/>
      <c r="GA12" s="410"/>
      <c r="GB12" s="410"/>
      <c r="GC12" s="410"/>
      <c r="GD12" s="410"/>
      <c r="GE12" s="410"/>
      <c r="GF12" s="410"/>
      <c r="GG12" s="410"/>
      <c r="GH12" s="410"/>
      <c r="GI12" s="410"/>
      <c r="GJ12" s="410"/>
      <c r="GK12" s="410"/>
      <c r="GL12" s="410"/>
      <c r="GM12" s="410"/>
      <c r="GN12" s="410"/>
      <c r="GO12" s="410"/>
      <c r="GP12" s="410"/>
      <c r="GQ12" s="410"/>
      <c r="GR12" s="410"/>
      <c r="GS12" s="410"/>
      <c r="GT12" s="410"/>
      <c r="GU12" s="410"/>
      <c r="GV12" s="410"/>
      <c r="GW12" s="410"/>
      <c r="GX12" s="410"/>
      <c r="GY12" s="410"/>
      <c r="GZ12" s="410"/>
      <c r="HA12" s="410"/>
      <c r="HB12" s="410"/>
      <c r="HC12" s="410"/>
      <c r="HD12" s="410"/>
      <c r="HE12" s="410"/>
      <c r="HF12" s="410"/>
      <c r="HG12" s="410"/>
      <c r="HH12" s="410"/>
      <c r="HI12" s="410"/>
      <c r="HJ12" s="410"/>
      <c r="HK12" s="410"/>
      <c r="HL12" s="410"/>
      <c r="HM12" s="410"/>
      <c r="HN12" s="410"/>
      <c r="HO12" s="410"/>
      <c r="HP12" s="410"/>
      <c r="HQ12" s="410"/>
      <c r="HR12" s="410"/>
      <c r="HS12" s="410"/>
      <c r="HT12" s="410"/>
      <c r="HU12" s="410"/>
      <c r="HV12" s="410"/>
      <c r="HW12" s="410"/>
      <c r="HX12" s="410"/>
      <c r="HY12" s="410"/>
      <c r="HZ12" s="410"/>
      <c r="IA12" s="410"/>
      <c r="IB12" s="410"/>
      <c r="IC12" s="410"/>
      <c r="ID12" s="410"/>
      <c r="IE12" s="410"/>
      <c r="IF12" s="410"/>
      <c r="IG12" s="410"/>
      <c r="IH12" s="410"/>
      <c r="II12" s="410"/>
      <c r="IJ12" s="410"/>
      <c r="IK12" s="410"/>
      <c r="IL12" s="410"/>
      <c r="IM12" s="410"/>
      <c r="IN12" s="410"/>
      <c r="IO12" s="410"/>
      <c r="IP12" s="410"/>
      <c r="IQ12" s="410"/>
      <c r="IR12" s="410"/>
      <c r="IS12" s="410"/>
      <c r="IT12" s="410"/>
      <c r="IU12" s="410"/>
    </row>
    <row r="13" s="398" customFormat="1" ht="16.5" spans="1:255">
      <c r="A13" s="407" t="s">
        <v>870</v>
      </c>
      <c r="B13" s="408" t="s">
        <v>252</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CM13" s="410"/>
      <c r="CN13" s="410"/>
      <c r="CO13" s="410"/>
      <c r="CP13" s="410"/>
      <c r="CQ13" s="410"/>
      <c r="CR13" s="410"/>
      <c r="CS13" s="410"/>
      <c r="CT13" s="410"/>
      <c r="CU13" s="410"/>
      <c r="CV13" s="410"/>
      <c r="CW13" s="410"/>
      <c r="CX13" s="410"/>
      <c r="CY13" s="410"/>
      <c r="CZ13" s="410"/>
      <c r="DA13" s="410"/>
      <c r="DB13" s="410"/>
      <c r="DC13" s="410"/>
      <c r="DD13" s="410"/>
      <c r="DE13" s="410"/>
      <c r="DF13" s="410"/>
      <c r="DG13" s="410"/>
      <c r="DH13" s="410"/>
      <c r="DI13" s="410"/>
      <c r="DJ13" s="410"/>
      <c r="DK13" s="410"/>
      <c r="DL13" s="410"/>
      <c r="DM13" s="410"/>
      <c r="DN13" s="410"/>
      <c r="DO13" s="410"/>
      <c r="DP13" s="410"/>
      <c r="DQ13" s="410"/>
      <c r="DR13" s="410"/>
      <c r="DS13" s="410"/>
      <c r="DT13" s="410"/>
      <c r="DU13" s="410"/>
      <c r="DV13" s="410"/>
      <c r="DW13" s="410"/>
      <c r="DX13" s="410"/>
      <c r="DY13" s="410"/>
      <c r="DZ13" s="410"/>
      <c r="EA13" s="410"/>
      <c r="EB13" s="410"/>
      <c r="EC13" s="410"/>
      <c r="ED13" s="410"/>
      <c r="EE13" s="410"/>
      <c r="EF13" s="410"/>
      <c r="EG13" s="410"/>
      <c r="EH13" s="410"/>
      <c r="EI13" s="410"/>
      <c r="EJ13" s="410"/>
      <c r="EK13" s="410"/>
      <c r="EL13" s="410"/>
      <c r="EM13" s="410"/>
      <c r="EN13" s="410"/>
      <c r="EO13" s="410"/>
      <c r="EP13" s="410"/>
      <c r="EQ13" s="410"/>
      <c r="ER13" s="410"/>
      <c r="ES13" s="410"/>
      <c r="ET13" s="410"/>
      <c r="EU13" s="410"/>
      <c r="EV13" s="410"/>
      <c r="EW13" s="410"/>
      <c r="EX13" s="410"/>
      <c r="EY13" s="410"/>
      <c r="EZ13" s="410"/>
      <c r="FA13" s="410"/>
      <c r="FB13" s="410"/>
      <c r="FC13" s="410"/>
      <c r="FD13" s="410"/>
      <c r="FE13" s="410"/>
      <c r="FF13" s="410"/>
      <c r="FG13" s="410"/>
      <c r="FH13" s="410"/>
      <c r="FI13" s="410"/>
      <c r="FJ13" s="410"/>
      <c r="FK13" s="410"/>
      <c r="FL13" s="410"/>
      <c r="FM13" s="410"/>
      <c r="FN13" s="410"/>
      <c r="FO13" s="410"/>
      <c r="FP13" s="410"/>
      <c r="FQ13" s="410"/>
      <c r="FR13" s="410"/>
      <c r="FS13" s="410"/>
      <c r="FT13" s="410"/>
      <c r="FU13" s="410"/>
      <c r="FV13" s="410"/>
      <c r="FW13" s="410"/>
      <c r="FX13" s="410"/>
      <c r="FY13" s="410"/>
      <c r="FZ13" s="410"/>
      <c r="GA13" s="410"/>
      <c r="GB13" s="410"/>
      <c r="GC13" s="410"/>
      <c r="GD13" s="410"/>
      <c r="GE13" s="410"/>
      <c r="GF13" s="410"/>
      <c r="GG13" s="410"/>
      <c r="GH13" s="410"/>
      <c r="GI13" s="410"/>
      <c r="GJ13" s="410"/>
      <c r="GK13" s="410"/>
      <c r="GL13" s="410"/>
      <c r="GM13" s="410"/>
      <c r="GN13" s="410"/>
      <c r="GO13" s="410"/>
      <c r="GP13" s="410"/>
      <c r="GQ13" s="410"/>
      <c r="GR13" s="410"/>
      <c r="GS13" s="410"/>
      <c r="GT13" s="410"/>
      <c r="GU13" s="410"/>
      <c r="GV13" s="410"/>
      <c r="GW13" s="410"/>
      <c r="GX13" s="410"/>
      <c r="GY13" s="410"/>
      <c r="GZ13" s="410"/>
      <c r="HA13" s="410"/>
      <c r="HB13" s="410"/>
      <c r="HC13" s="410"/>
      <c r="HD13" s="410"/>
      <c r="HE13" s="410"/>
      <c r="HF13" s="410"/>
      <c r="HG13" s="410"/>
      <c r="HH13" s="410"/>
      <c r="HI13" s="410"/>
      <c r="HJ13" s="410"/>
      <c r="HK13" s="410"/>
      <c r="HL13" s="410"/>
      <c r="HM13" s="410"/>
      <c r="HN13" s="410"/>
      <c r="HO13" s="410"/>
      <c r="HP13" s="410"/>
      <c r="HQ13" s="410"/>
      <c r="HR13" s="410"/>
      <c r="HS13" s="410"/>
      <c r="HT13" s="410"/>
      <c r="HU13" s="410"/>
      <c r="HV13" s="410"/>
      <c r="HW13" s="410"/>
      <c r="HX13" s="410"/>
      <c r="HY13" s="410"/>
      <c r="HZ13" s="410"/>
      <c r="IA13" s="410"/>
      <c r="IB13" s="410"/>
      <c r="IC13" s="410"/>
      <c r="ID13" s="410"/>
      <c r="IE13" s="410"/>
      <c r="IF13" s="410"/>
      <c r="IG13" s="410"/>
      <c r="IH13" s="410"/>
      <c r="II13" s="410"/>
      <c r="IJ13" s="410"/>
      <c r="IK13" s="410"/>
      <c r="IL13" s="410"/>
      <c r="IM13" s="410"/>
      <c r="IN13" s="410"/>
      <c r="IO13" s="410"/>
      <c r="IP13" s="410"/>
      <c r="IQ13" s="410"/>
      <c r="IR13" s="410"/>
      <c r="IS13" s="410"/>
      <c r="IT13" s="410"/>
      <c r="IU13" s="410"/>
    </row>
    <row r="14" s="398" customFormat="1" ht="16.5" spans="1:255">
      <c r="A14" s="407" t="s">
        <v>871</v>
      </c>
      <c r="B14" s="408" t="s">
        <v>73</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0"/>
      <c r="BD14" s="410"/>
      <c r="BE14" s="410"/>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410"/>
      <c r="CL14" s="410"/>
      <c r="CM14" s="410"/>
      <c r="CN14" s="410"/>
      <c r="CO14" s="410"/>
      <c r="CP14" s="410"/>
      <c r="CQ14" s="410"/>
      <c r="CR14" s="410"/>
      <c r="CS14" s="410"/>
      <c r="CT14" s="410"/>
      <c r="CU14" s="410"/>
      <c r="CV14" s="410"/>
      <c r="CW14" s="410"/>
      <c r="CX14" s="410"/>
      <c r="CY14" s="410"/>
      <c r="CZ14" s="410"/>
      <c r="DA14" s="410"/>
      <c r="DB14" s="410"/>
      <c r="DC14" s="410"/>
      <c r="DD14" s="410"/>
      <c r="DE14" s="410"/>
      <c r="DF14" s="410"/>
      <c r="DG14" s="410"/>
      <c r="DH14" s="410"/>
      <c r="DI14" s="410"/>
      <c r="DJ14" s="410"/>
      <c r="DK14" s="410"/>
      <c r="DL14" s="410"/>
      <c r="DM14" s="410"/>
      <c r="DN14" s="410"/>
      <c r="DO14" s="410"/>
      <c r="DP14" s="410"/>
      <c r="DQ14" s="410"/>
      <c r="DR14" s="410"/>
      <c r="DS14" s="410"/>
      <c r="DT14" s="410"/>
      <c r="DU14" s="410"/>
      <c r="DV14" s="410"/>
      <c r="DW14" s="410"/>
      <c r="DX14" s="410"/>
      <c r="DY14" s="410"/>
      <c r="DZ14" s="410"/>
      <c r="EA14" s="410"/>
      <c r="EB14" s="410"/>
      <c r="EC14" s="410"/>
      <c r="ED14" s="410"/>
      <c r="EE14" s="410"/>
      <c r="EF14" s="410"/>
      <c r="EG14" s="410"/>
      <c r="EH14" s="410"/>
      <c r="EI14" s="410"/>
      <c r="EJ14" s="410"/>
      <c r="EK14" s="410"/>
      <c r="EL14" s="410"/>
      <c r="EM14" s="410"/>
      <c r="EN14" s="410"/>
      <c r="EO14" s="410"/>
      <c r="EP14" s="410"/>
      <c r="EQ14" s="410"/>
      <c r="ER14" s="410"/>
      <c r="ES14" s="410"/>
      <c r="ET14" s="410"/>
      <c r="EU14" s="410"/>
      <c r="EV14" s="410"/>
      <c r="EW14" s="410"/>
      <c r="EX14" s="410"/>
      <c r="EY14" s="410"/>
      <c r="EZ14" s="410"/>
      <c r="FA14" s="410"/>
      <c r="FB14" s="410"/>
      <c r="FC14" s="410"/>
      <c r="FD14" s="410"/>
      <c r="FE14" s="410"/>
      <c r="FF14" s="410"/>
      <c r="FG14" s="410"/>
      <c r="FH14" s="410"/>
      <c r="FI14" s="410"/>
      <c r="FJ14" s="410"/>
      <c r="FK14" s="410"/>
      <c r="FL14" s="410"/>
      <c r="FM14" s="410"/>
      <c r="FN14" s="410"/>
      <c r="FO14" s="410"/>
      <c r="FP14" s="410"/>
      <c r="FQ14" s="410"/>
      <c r="FR14" s="410"/>
      <c r="FS14" s="410"/>
      <c r="FT14" s="410"/>
      <c r="FU14" s="410"/>
      <c r="FV14" s="410"/>
      <c r="FW14" s="410"/>
      <c r="FX14" s="410"/>
      <c r="FY14" s="410"/>
      <c r="FZ14" s="410"/>
      <c r="GA14" s="410"/>
      <c r="GB14" s="410"/>
      <c r="GC14" s="410"/>
      <c r="GD14" s="410"/>
      <c r="GE14" s="410"/>
      <c r="GF14" s="410"/>
      <c r="GG14" s="410"/>
      <c r="GH14" s="410"/>
      <c r="GI14" s="410"/>
      <c r="GJ14" s="410"/>
      <c r="GK14" s="410"/>
      <c r="GL14" s="410"/>
      <c r="GM14" s="410"/>
      <c r="GN14" s="410"/>
      <c r="GO14" s="410"/>
      <c r="GP14" s="410"/>
      <c r="GQ14" s="410"/>
      <c r="GR14" s="410"/>
      <c r="GS14" s="410"/>
      <c r="GT14" s="410"/>
      <c r="GU14" s="410"/>
      <c r="GV14" s="410"/>
      <c r="GW14" s="410"/>
      <c r="GX14" s="410"/>
      <c r="GY14" s="410"/>
      <c r="GZ14" s="410"/>
      <c r="HA14" s="410"/>
      <c r="HB14" s="410"/>
      <c r="HC14" s="410"/>
      <c r="HD14" s="410"/>
      <c r="HE14" s="410"/>
      <c r="HF14" s="410"/>
      <c r="HG14" s="410"/>
      <c r="HH14" s="410"/>
      <c r="HI14" s="410"/>
      <c r="HJ14" s="410"/>
      <c r="HK14" s="410"/>
      <c r="HL14" s="410"/>
      <c r="HM14" s="410"/>
      <c r="HN14" s="410"/>
      <c r="HO14" s="410"/>
      <c r="HP14" s="410"/>
      <c r="HQ14" s="410"/>
      <c r="HR14" s="410"/>
      <c r="HS14" s="410"/>
      <c r="HT14" s="410"/>
      <c r="HU14" s="410"/>
      <c r="HV14" s="410"/>
      <c r="HW14" s="410"/>
      <c r="HX14" s="410"/>
      <c r="HY14" s="410"/>
      <c r="HZ14" s="410"/>
      <c r="IA14" s="410"/>
      <c r="IB14" s="410"/>
      <c r="IC14" s="410"/>
      <c r="ID14" s="410"/>
      <c r="IE14" s="410"/>
      <c r="IF14" s="410"/>
      <c r="IG14" s="410"/>
      <c r="IH14" s="410"/>
      <c r="II14" s="410"/>
      <c r="IJ14" s="410"/>
      <c r="IK14" s="410"/>
      <c r="IL14" s="410"/>
      <c r="IM14" s="410"/>
      <c r="IN14" s="410"/>
      <c r="IO14" s="410"/>
      <c r="IP14" s="410"/>
      <c r="IQ14" s="410"/>
      <c r="IR14" s="410"/>
      <c r="IS14" s="410"/>
      <c r="IT14" s="410"/>
      <c r="IU14" s="410"/>
    </row>
    <row r="15" s="398" customFormat="1" ht="16.5" spans="1:255">
      <c r="A15" s="407" t="s">
        <v>872</v>
      </c>
      <c r="B15" s="408" t="s">
        <v>888</v>
      </c>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410"/>
      <c r="BF15" s="410"/>
      <c r="BG15" s="410"/>
      <c r="BH15" s="410"/>
      <c r="BI15" s="410"/>
      <c r="BJ15" s="410"/>
      <c r="BK15" s="410"/>
      <c r="BL15" s="410"/>
      <c r="BM15" s="410"/>
      <c r="BN15" s="410"/>
      <c r="BO15" s="410"/>
      <c r="BP15" s="410"/>
      <c r="BQ15" s="410"/>
      <c r="BR15" s="410"/>
      <c r="BS15" s="410"/>
      <c r="BT15" s="410"/>
      <c r="BU15" s="410"/>
      <c r="BV15" s="410"/>
      <c r="BW15" s="410"/>
      <c r="BX15" s="410"/>
      <c r="BY15" s="410"/>
      <c r="BZ15" s="410"/>
      <c r="CA15" s="410"/>
      <c r="CB15" s="410"/>
      <c r="CC15" s="410"/>
      <c r="CD15" s="410"/>
      <c r="CE15" s="410"/>
      <c r="CF15" s="410"/>
      <c r="CG15" s="410"/>
      <c r="CH15" s="410"/>
      <c r="CI15" s="410"/>
      <c r="CJ15" s="410"/>
      <c r="CK15" s="410"/>
      <c r="CL15" s="410"/>
      <c r="CM15" s="410"/>
      <c r="CN15" s="410"/>
      <c r="CO15" s="410"/>
      <c r="CP15" s="410"/>
      <c r="CQ15" s="410"/>
      <c r="CR15" s="410"/>
      <c r="CS15" s="410"/>
      <c r="CT15" s="410"/>
      <c r="CU15" s="410"/>
      <c r="CV15" s="410"/>
      <c r="CW15" s="410"/>
      <c r="CX15" s="410"/>
      <c r="CY15" s="410"/>
      <c r="CZ15" s="410"/>
      <c r="DA15" s="410"/>
      <c r="DB15" s="410"/>
      <c r="DC15" s="410"/>
      <c r="DD15" s="410"/>
      <c r="DE15" s="410"/>
      <c r="DF15" s="410"/>
      <c r="DG15" s="410"/>
      <c r="DH15" s="410"/>
      <c r="DI15" s="410"/>
      <c r="DJ15" s="410"/>
      <c r="DK15" s="410"/>
      <c r="DL15" s="410"/>
      <c r="DM15" s="410"/>
      <c r="DN15" s="410"/>
      <c r="DO15" s="410"/>
      <c r="DP15" s="410"/>
      <c r="DQ15" s="410"/>
      <c r="DR15" s="410"/>
      <c r="DS15" s="410"/>
      <c r="DT15" s="410"/>
      <c r="DU15" s="410"/>
      <c r="DV15" s="410"/>
      <c r="DW15" s="410"/>
      <c r="DX15" s="410"/>
      <c r="DY15" s="410"/>
      <c r="DZ15" s="410"/>
      <c r="EA15" s="410"/>
      <c r="EB15" s="410"/>
      <c r="EC15" s="410"/>
      <c r="ED15" s="410"/>
      <c r="EE15" s="410"/>
      <c r="EF15" s="410"/>
      <c r="EG15" s="410"/>
      <c r="EH15" s="410"/>
      <c r="EI15" s="410"/>
      <c r="EJ15" s="410"/>
      <c r="EK15" s="410"/>
      <c r="EL15" s="410"/>
      <c r="EM15" s="410"/>
      <c r="EN15" s="410"/>
      <c r="EO15" s="410"/>
      <c r="EP15" s="410"/>
      <c r="EQ15" s="410"/>
      <c r="ER15" s="410"/>
      <c r="ES15" s="410"/>
      <c r="ET15" s="410"/>
      <c r="EU15" s="410"/>
      <c r="EV15" s="410"/>
      <c r="EW15" s="410"/>
      <c r="EX15" s="410"/>
      <c r="EY15" s="410"/>
      <c r="EZ15" s="410"/>
      <c r="FA15" s="410"/>
      <c r="FB15" s="410"/>
      <c r="FC15" s="410"/>
      <c r="FD15" s="410"/>
      <c r="FE15" s="410"/>
      <c r="FF15" s="410"/>
      <c r="FG15" s="410"/>
      <c r="FH15" s="410"/>
      <c r="FI15" s="410"/>
      <c r="FJ15" s="410"/>
      <c r="FK15" s="410"/>
      <c r="FL15" s="410"/>
      <c r="FM15" s="410"/>
      <c r="FN15" s="410"/>
      <c r="FO15" s="410"/>
      <c r="FP15" s="410"/>
      <c r="FQ15" s="410"/>
      <c r="FR15" s="410"/>
      <c r="FS15" s="410"/>
      <c r="FT15" s="410"/>
      <c r="FU15" s="410"/>
      <c r="FV15" s="410"/>
      <c r="FW15" s="410"/>
      <c r="FX15" s="410"/>
      <c r="FY15" s="410"/>
      <c r="FZ15" s="410"/>
      <c r="GA15" s="410"/>
      <c r="GB15" s="410"/>
      <c r="GC15" s="410"/>
      <c r="GD15" s="410"/>
      <c r="GE15" s="410"/>
      <c r="GF15" s="410"/>
      <c r="GG15" s="410"/>
      <c r="GH15" s="410"/>
      <c r="GI15" s="410"/>
      <c r="GJ15" s="410"/>
      <c r="GK15" s="410"/>
      <c r="GL15" s="410"/>
      <c r="GM15" s="410"/>
      <c r="GN15" s="410"/>
      <c r="GO15" s="410"/>
      <c r="GP15" s="410"/>
      <c r="GQ15" s="410"/>
      <c r="GR15" s="410"/>
      <c r="GS15" s="410"/>
      <c r="GT15" s="410"/>
      <c r="GU15" s="410"/>
      <c r="GV15" s="410"/>
      <c r="GW15" s="410"/>
      <c r="GX15" s="410"/>
      <c r="GY15" s="410"/>
      <c r="GZ15" s="410"/>
      <c r="HA15" s="410"/>
      <c r="HB15" s="410"/>
      <c r="HC15" s="410"/>
      <c r="HD15" s="410"/>
      <c r="HE15" s="410"/>
      <c r="HF15" s="410"/>
      <c r="HG15" s="410"/>
      <c r="HH15" s="410"/>
      <c r="HI15" s="410"/>
      <c r="HJ15" s="410"/>
      <c r="HK15" s="410"/>
      <c r="HL15" s="410"/>
      <c r="HM15" s="410"/>
      <c r="HN15" s="410"/>
      <c r="HO15" s="410"/>
      <c r="HP15" s="410"/>
      <c r="HQ15" s="410"/>
      <c r="HR15" s="410"/>
      <c r="HS15" s="410"/>
      <c r="HT15" s="410"/>
      <c r="HU15" s="410"/>
      <c r="HV15" s="410"/>
      <c r="HW15" s="410"/>
      <c r="HX15" s="410"/>
      <c r="HY15" s="410"/>
      <c r="HZ15" s="410"/>
      <c r="IA15" s="410"/>
      <c r="IB15" s="410"/>
      <c r="IC15" s="410"/>
      <c r="ID15" s="410"/>
      <c r="IE15" s="410"/>
      <c r="IF15" s="410"/>
      <c r="IG15" s="410"/>
      <c r="IH15" s="410"/>
      <c r="II15" s="410"/>
      <c r="IJ15" s="410"/>
      <c r="IK15" s="410"/>
      <c r="IL15" s="410"/>
      <c r="IM15" s="410"/>
      <c r="IN15" s="410"/>
      <c r="IO15" s="410"/>
      <c r="IP15" s="410"/>
      <c r="IQ15" s="410"/>
      <c r="IR15" s="410"/>
      <c r="IS15" s="410"/>
      <c r="IT15" s="410"/>
      <c r="IU15" s="410"/>
    </row>
    <row r="16" s="398" customFormat="1" ht="16.5" spans="1:255">
      <c r="A16" s="407" t="s">
        <v>873</v>
      </c>
      <c r="B16" s="408" t="s">
        <v>889</v>
      </c>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0"/>
      <c r="BY16" s="410"/>
      <c r="BZ16" s="410"/>
      <c r="CA16" s="410"/>
      <c r="CB16" s="410"/>
      <c r="CC16" s="410"/>
      <c r="CD16" s="410"/>
      <c r="CE16" s="410"/>
      <c r="CF16" s="410"/>
      <c r="CG16" s="410"/>
      <c r="CH16" s="410"/>
      <c r="CI16" s="410"/>
      <c r="CJ16" s="410"/>
      <c r="CK16" s="410"/>
      <c r="CL16" s="410"/>
      <c r="CM16" s="410"/>
      <c r="CN16" s="410"/>
      <c r="CO16" s="410"/>
      <c r="CP16" s="410"/>
      <c r="CQ16" s="410"/>
      <c r="CR16" s="410"/>
      <c r="CS16" s="410"/>
      <c r="CT16" s="410"/>
      <c r="CU16" s="410"/>
      <c r="CV16" s="410"/>
      <c r="CW16" s="410"/>
      <c r="CX16" s="410"/>
      <c r="CY16" s="410"/>
      <c r="CZ16" s="410"/>
      <c r="DA16" s="410"/>
      <c r="DB16" s="410"/>
      <c r="DC16" s="410"/>
      <c r="DD16" s="410"/>
      <c r="DE16" s="410"/>
      <c r="DF16" s="410"/>
      <c r="DG16" s="410"/>
      <c r="DH16" s="410"/>
      <c r="DI16" s="410"/>
      <c r="DJ16" s="410"/>
      <c r="DK16" s="410"/>
      <c r="DL16" s="410"/>
      <c r="DM16" s="410"/>
      <c r="DN16" s="410"/>
      <c r="DO16" s="410"/>
      <c r="DP16" s="410"/>
      <c r="DQ16" s="410"/>
      <c r="DR16" s="410"/>
      <c r="DS16" s="410"/>
      <c r="DT16" s="410"/>
      <c r="DU16" s="410"/>
      <c r="DV16" s="410"/>
      <c r="DW16" s="410"/>
      <c r="DX16" s="410"/>
      <c r="DY16" s="410"/>
      <c r="DZ16" s="410"/>
      <c r="EA16" s="410"/>
      <c r="EB16" s="410"/>
      <c r="EC16" s="410"/>
      <c r="ED16" s="410"/>
      <c r="EE16" s="410"/>
      <c r="EF16" s="410"/>
      <c r="EG16" s="410"/>
      <c r="EH16" s="410"/>
      <c r="EI16" s="410"/>
      <c r="EJ16" s="410"/>
      <c r="EK16" s="410"/>
      <c r="EL16" s="410"/>
      <c r="EM16" s="410"/>
      <c r="EN16" s="410"/>
      <c r="EO16" s="410"/>
      <c r="EP16" s="410"/>
      <c r="EQ16" s="410"/>
      <c r="ER16" s="410"/>
      <c r="ES16" s="410"/>
      <c r="ET16" s="410"/>
      <c r="EU16" s="410"/>
      <c r="EV16" s="410"/>
      <c r="EW16" s="410"/>
      <c r="EX16" s="410"/>
      <c r="EY16" s="410"/>
      <c r="EZ16" s="410"/>
      <c r="FA16" s="410"/>
      <c r="FB16" s="410"/>
      <c r="FC16" s="410"/>
      <c r="FD16" s="410"/>
      <c r="FE16" s="410"/>
      <c r="FF16" s="410"/>
      <c r="FG16" s="410"/>
      <c r="FH16" s="410"/>
      <c r="FI16" s="410"/>
      <c r="FJ16" s="410"/>
      <c r="FK16" s="410"/>
      <c r="FL16" s="410"/>
      <c r="FM16" s="410"/>
      <c r="FN16" s="410"/>
      <c r="FO16" s="410"/>
      <c r="FP16" s="410"/>
      <c r="FQ16" s="410"/>
      <c r="FR16" s="410"/>
      <c r="FS16" s="410"/>
      <c r="FT16" s="410"/>
      <c r="FU16" s="410"/>
      <c r="FV16" s="410"/>
      <c r="FW16" s="410"/>
      <c r="FX16" s="410"/>
      <c r="FY16" s="410"/>
      <c r="FZ16" s="410"/>
      <c r="GA16" s="410"/>
      <c r="GB16" s="410"/>
      <c r="GC16" s="410"/>
      <c r="GD16" s="410"/>
      <c r="GE16" s="410"/>
      <c r="GF16" s="410"/>
      <c r="GG16" s="410"/>
      <c r="GH16" s="410"/>
      <c r="GI16" s="410"/>
      <c r="GJ16" s="410"/>
      <c r="GK16" s="410"/>
      <c r="GL16" s="410"/>
      <c r="GM16" s="410"/>
      <c r="GN16" s="410"/>
      <c r="GO16" s="410"/>
      <c r="GP16" s="410"/>
      <c r="GQ16" s="410"/>
      <c r="GR16" s="410"/>
      <c r="GS16" s="410"/>
      <c r="GT16" s="410"/>
      <c r="GU16" s="410"/>
      <c r="GV16" s="410"/>
      <c r="GW16" s="410"/>
      <c r="GX16" s="410"/>
      <c r="GY16" s="410"/>
      <c r="GZ16" s="410"/>
      <c r="HA16" s="410"/>
      <c r="HB16" s="410"/>
      <c r="HC16" s="410"/>
      <c r="HD16" s="410"/>
      <c r="HE16" s="410"/>
      <c r="HF16" s="410"/>
      <c r="HG16" s="410"/>
      <c r="HH16" s="410"/>
      <c r="HI16" s="410"/>
      <c r="HJ16" s="410"/>
      <c r="HK16" s="410"/>
      <c r="HL16" s="410"/>
      <c r="HM16" s="410"/>
      <c r="HN16" s="410"/>
      <c r="HO16" s="410"/>
      <c r="HP16" s="410"/>
      <c r="HQ16" s="410"/>
      <c r="HR16" s="410"/>
      <c r="HS16" s="410"/>
      <c r="HT16" s="410"/>
      <c r="HU16" s="410"/>
      <c r="HV16" s="410"/>
      <c r="HW16" s="410"/>
      <c r="HX16" s="410"/>
      <c r="HY16" s="410"/>
      <c r="HZ16" s="410"/>
      <c r="IA16" s="410"/>
      <c r="IB16" s="410"/>
      <c r="IC16" s="410"/>
      <c r="ID16" s="410"/>
      <c r="IE16" s="410"/>
      <c r="IF16" s="410"/>
      <c r="IG16" s="410"/>
      <c r="IH16" s="410"/>
      <c r="II16" s="410"/>
      <c r="IJ16" s="410"/>
      <c r="IK16" s="410"/>
      <c r="IL16" s="410"/>
      <c r="IM16" s="410"/>
      <c r="IN16" s="410"/>
      <c r="IO16" s="410"/>
      <c r="IP16" s="410"/>
      <c r="IQ16" s="410"/>
      <c r="IR16" s="410"/>
      <c r="IS16" s="410"/>
      <c r="IT16" s="410"/>
      <c r="IU16" s="410"/>
    </row>
    <row r="17" s="398" customFormat="1" ht="16.5" spans="1:255">
      <c r="A17" s="407" t="s">
        <v>874</v>
      </c>
      <c r="B17" s="408" t="s">
        <v>890</v>
      </c>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410"/>
      <c r="DA17" s="410"/>
      <c r="DB17" s="410"/>
      <c r="DC17" s="410"/>
      <c r="DD17" s="410"/>
      <c r="DE17" s="410"/>
      <c r="DF17" s="410"/>
      <c r="DG17" s="410"/>
      <c r="DH17" s="410"/>
      <c r="DI17" s="410"/>
      <c r="DJ17" s="410"/>
      <c r="DK17" s="410"/>
      <c r="DL17" s="410"/>
      <c r="DM17" s="410"/>
      <c r="DN17" s="410"/>
      <c r="DO17" s="410"/>
      <c r="DP17" s="410"/>
      <c r="DQ17" s="410"/>
      <c r="DR17" s="410"/>
      <c r="DS17" s="410"/>
      <c r="DT17" s="410"/>
      <c r="DU17" s="410"/>
      <c r="DV17" s="410"/>
      <c r="DW17" s="410"/>
      <c r="DX17" s="410"/>
      <c r="DY17" s="410"/>
      <c r="DZ17" s="410"/>
      <c r="EA17" s="410"/>
      <c r="EB17" s="410"/>
      <c r="EC17" s="410"/>
      <c r="ED17" s="410"/>
      <c r="EE17" s="410"/>
      <c r="EF17" s="410"/>
      <c r="EG17" s="410"/>
      <c r="EH17" s="410"/>
      <c r="EI17" s="410"/>
      <c r="EJ17" s="410"/>
      <c r="EK17" s="410"/>
      <c r="EL17" s="410"/>
      <c r="EM17" s="410"/>
      <c r="EN17" s="410"/>
      <c r="EO17" s="410"/>
      <c r="EP17" s="410"/>
      <c r="EQ17" s="410"/>
      <c r="ER17" s="410"/>
      <c r="ES17" s="410"/>
      <c r="ET17" s="410"/>
      <c r="EU17" s="410"/>
      <c r="EV17" s="410"/>
      <c r="EW17" s="410"/>
      <c r="EX17" s="410"/>
      <c r="EY17" s="410"/>
      <c r="EZ17" s="410"/>
      <c r="FA17" s="410"/>
      <c r="FB17" s="410"/>
      <c r="FC17" s="410"/>
      <c r="FD17" s="410"/>
      <c r="FE17" s="410"/>
      <c r="FF17" s="410"/>
      <c r="FG17" s="410"/>
      <c r="FH17" s="410"/>
      <c r="FI17" s="410"/>
      <c r="FJ17" s="410"/>
      <c r="FK17" s="410"/>
      <c r="FL17" s="410"/>
      <c r="FM17" s="410"/>
      <c r="FN17" s="410"/>
      <c r="FO17" s="410"/>
      <c r="FP17" s="410"/>
      <c r="FQ17" s="410"/>
      <c r="FR17" s="410"/>
      <c r="FS17" s="410"/>
      <c r="FT17" s="410"/>
      <c r="FU17" s="410"/>
      <c r="FV17" s="410"/>
      <c r="FW17" s="410"/>
      <c r="FX17" s="410"/>
      <c r="FY17" s="410"/>
      <c r="FZ17" s="410"/>
      <c r="GA17" s="410"/>
      <c r="GB17" s="410"/>
      <c r="GC17" s="410"/>
      <c r="GD17" s="410"/>
      <c r="GE17" s="410"/>
      <c r="GF17" s="410"/>
      <c r="GG17" s="410"/>
      <c r="GH17" s="410"/>
      <c r="GI17" s="410"/>
      <c r="GJ17" s="410"/>
      <c r="GK17" s="410"/>
      <c r="GL17" s="410"/>
      <c r="GM17" s="410"/>
      <c r="GN17" s="410"/>
      <c r="GO17" s="410"/>
      <c r="GP17" s="410"/>
      <c r="GQ17" s="410"/>
      <c r="GR17" s="410"/>
      <c r="GS17" s="410"/>
      <c r="GT17" s="410"/>
      <c r="GU17" s="410"/>
      <c r="GV17" s="410"/>
      <c r="GW17" s="410"/>
      <c r="GX17" s="410"/>
      <c r="GY17" s="410"/>
      <c r="GZ17" s="410"/>
      <c r="HA17" s="410"/>
      <c r="HB17" s="410"/>
      <c r="HC17" s="410"/>
      <c r="HD17" s="410"/>
      <c r="HE17" s="410"/>
      <c r="HF17" s="410"/>
      <c r="HG17" s="410"/>
      <c r="HH17" s="410"/>
      <c r="HI17" s="410"/>
      <c r="HJ17" s="410"/>
      <c r="HK17" s="410"/>
      <c r="HL17" s="410"/>
      <c r="HM17" s="410"/>
      <c r="HN17" s="410"/>
      <c r="HO17" s="410"/>
      <c r="HP17" s="410"/>
      <c r="HQ17" s="410"/>
      <c r="HR17" s="410"/>
      <c r="HS17" s="410"/>
      <c r="HT17" s="410"/>
      <c r="HU17" s="410"/>
      <c r="HV17" s="410"/>
      <c r="HW17" s="410"/>
      <c r="HX17" s="410"/>
      <c r="HY17" s="410"/>
      <c r="HZ17" s="410"/>
      <c r="IA17" s="410"/>
      <c r="IB17" s="410"/>
      <c r="IC17" s="410"/>
      <c r="ID17" s="410"/>
      <c r="IE17" s="410"/>
      <c r="IF17" s="410"/>
      <c r="IG17" s="410"/>
      <c r="IH17" s="410"/>
      <c r="II17" s="410"/>
      <c r="IJ17" s="410"/>
      <c r="IK17" s="410"/>
      <c r="IL17" s="410"/>
      <c r="IM17" s="410"/>
      <c r="IN17" s="410"/>
      <c r="IO17" s="410"/>
      <c r="IP17" s="410"/>
      <c r="IQ17" s="410"/>
      <c r="IR17" s="410"/>
      <c r="IS17" s="410"/>
      <c r="IT17" s="410"/>
      <c r="IU17" s="410"/>
    </row>
    <row r="18" s="398" customFormat="1" ht="16.5" spans="1:255">
      <c r="A18" s="407" t="s">
        <v>875</v>
      </c>
      <c r="B18" s="408" t="s">
        <v>177</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410"/>
      <c r="DF18" s="410"/>
      <c r="DG18" s="410"/>
      <c r="DH18" s="410"/>
      <c r="DI18" s="410"/>
      <c r="DJ18" s="410"/>
      <c r="DK18" s="410"/>
      <c r="DL18" s="410"/>
      <c r="DM18" s="410"/>
      <c r="DN18" s="410"/>
      <c r="DO18" s="410"/>
      <c r="DP18" s="410"/>
      <c r="DQ18" s="410"/>
      <c r="DR18" s="410"/>
      <c r="DS18" s="410"/>
      <c r="DT18" s="410"/>
      <c r="DU18" s="410"/>
      <c r="DV18" s="410"/>
      <c r="DW18" s="410"/>
      <c r="DX18" s="410"/>
      <c r="DY18" s="410"/>
      <c r="DZ18" s="410"/>
      <c r="EA18" s="410"/>
      <c r="EB18" s="410"/>
      <c r="EC18" s="410"/>
      <c r="ED18" s="410"/>
      <c r="EE18" s="410"/>
      <c r="EF18" s="410"/>
      <c r="EG18" s="410"/>
      <c r="EH18" s="410"/>
      <c r="EI18" s="410"/>
      <c r="EJ18" s="410"/>
      <c r="EK18" s="410"/>
      <c r="EL18" s="410"/>
      <c r="EM18" s="410"/>
      <c r="EN18" s="410"/>
      <c r="EO18" s="410"/>
      <c r="EP18" s="410"/>
      <c r="EQ18" s="410"/>
      <c r="ER18" s="410"/>
      <c r="ES18" s="410"/>
      <c r="ET18" s="410"/>
      <c r="EU18" s="410"/>
      <c r="EV18" s="410"/>
      <c r="EW18" s="410"/>
      <c r="EX18" s="410"/>
      <c r="EY18" s="410"/>
      <c r="EZ18" s="410"/>
      <c r="FA18" s="410"/>
      <c r="FB18" s="410"/>
      <c r="FC18" s="410"/>
      <c r="FD18" s="410"/>
      <c r="FE18" s="410"/>
      <c r="FF18" s="410"/>
      <c r="FG18" s="410"/>
      <c r="FH18" s="410"/>
      <c r="FI18" s="410"/>
      <c r="FJ18" s="410"/>
      <c r="FK18" s="410"/>
      <c r="FL18" s="410"/>
      <c r="FM18" s="410"/>
      <c r="FN18" s="410"/>
      <c r="FO18" s="410"/>
      <c r="FP18" s="410"/>
      <c r="FQ18" s="410"/>
      <c r="FR18" s="410"/>
      <c r="FS18" s="410"/>
      <c r="FT18" s="410"/>
      <c r="FU18" s="410"/>
      <c r="FV18" s="410"/>
      <c r="FW18" s="410"/>
      <c r="FX18" s="410"/>
      <c r="FY18" s="410"/>
      <c r="FZ18" s="410"/>
      <c r="GA18" s="410"/>
      <c r="GB18" s="410"/>
      <c r="GC18" s="410"/>
      <c r="GD18" s="410"/>
      <c r="GE18" s="410"/>
      <c r="GF18" s="410"/>
      <c r="GG18" s="410"/>
      <c r="GH18" s="410"/>
      <c r="GI18" s="410"/>
      <c r="GJ18" s="410"/>
      <c r="GK18" s="410"/>
      <c r="GL18" s="410"/>
      <c r="GM18" s="410"/>
      <c r="GN18" s="410"/>
      <c r="GO18" s="410"/>
      <c r="GP18" s="410"/>
      <c r="GQ18" s="410"/>
      <c r="GR18" s="410"/>
      <c r="GS18" s="410"/>
      <c r="GT18" s="410"/>
      <c r="GU18" s="410"/>
      <c r="GV18" s="410"/>
      <c r="GW18" s="410"/>
      <c r="GX18" s="410"/>
      <c r="GY18" s="410"/>
      <c r="GZ18" s="410"/>
      <c r="HA18" s="410"/>
      <c r="HB18" s="410"/>
      <c r="HC18" s="410"/>
      <c r="HD18" s="410"/>
      <c r="HE18" s="410"/>
      <c r="HF18" s="410"/>
      <c r="HG18" s="410"/>
      <c r="HH18" s="410"/>
      <c r="HI18" s="410"/>
      <c r="HJ18" s="410"/>
      <c r="HK18" s="410"/>
      <c r="HL18" s="410"/>
      <c r="HM18" s="410"/>
      <c r="HN18" s="410"/>
      <c r="HO18" s="410"/>
      <c r="HP18" s="410"/>
      <c r="HQ18" s="410"/>
      <c r="HR18" s="410"/>
      <c r="HS18" s="410"/>
      <c r="HT18" s="410"/>
      <c r="HU18" s="410"/>
      <c r="HV18" s="410"/>
      <c r="HW18" s="410"/>
      <c r="HX18" s="410"/>
      <c r="HY18" s="410"/>
      <c r="HZ18" s="410"/>
      <c r="IA18" s="410"/>
      <c r="IB18" s="410"/>
      <c r="IC18" s="410"/>
      <c r="ID18" s="410"/>
      <c r="IE18" s="410"/>
      <c r="IF18" s="410"/>
      <c r="IG18" s="410"/>
      <c r="IH18" s="410"/>
      <c r="II18" s="410"/>
      <c r="IJ18" s="410"/>
      <c r="IK18" s="410"/>
      <c r="IL18" s="410"/>
      <c r="IM18" s="410"/>
      <c r="IN18" s="410"/>
      <c r="IO18" s="410"/>
      <c r="IP18" s="410"/>
      <c r="IQ18" s="410"/>
      <c r="IR18" s="410"/>
      <c r="IS18" s="410"/>
      <c r="IT18" s="410"/>
      <c r="IU18" s="410"/>
    </row>
    <row r="19" s="398" customFormat="1" ht="16.5" spans="1:255">
      <c r="A19" s="407" t="s">
        <v>876</v>
      </c>
      <c r="B19" s="408" t="s">
        <v>947</v>
      </c>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0"/>
      <c r="CA19" s="410"/>
      <c r="CB19" s="410"/>
      <c r="CC19" s="410"/>
      <c r="CD19" s="410"/>
      <c r="CE19" s="410"/>
      <c r="CF19" s="410"/>
      <c r="CG19" s="410"/>
      <c r="CH19" s="410"/>
      <c r="CI19" s="410"/>
      <c r="CJ19" s="410"/>
      <c r="CK19" s="410"/>
      <c r="CL19" s="410"/>
      <c r="CM19" s="410"/>
      <c r="CN19" s="410"/>
      <c r="CO19" s="410"/>
      <c r="CP19" s="410"/>
      <c r="CQ19" s="410"/>
      <c r="CR19" s="410"/>
      <c r="CS19" s="410"/>
      <c r="CT19" s="410"/>
      <c r="CU19" s="410"/>
      <c r="CV19" s="410"/>
      <c r="CW19" s="410"/>
      <c r="CX19" s="410"/>
      <c r="CY19" s="410"/>
      <c r="CZ19" s="410"/>
      <c r="DA19" s="410"/>
      <c r="DB19" s="410"/>
      <c r="DC19" s="410"/>
      <c r="DD19" s="410"/>
      <c r="DE19" s="410"/>
      <c r="DF19" s="410"/>
      <c r="DG19" s="410"/>
      <c r="DH19" s="410"/>
      <c r="DI19" s="410"/>
      <c r="DJ19" s="410"/>
      <c r="DK19" s="410"/>
      <c r="DL19" s="410"/>
      <c r="DM19" s="410"/>
      <c r="DN19" s="410"/>
      <c r="DO19" s="410"/>
      <c r="DP19" s="410"/>
      <c r="DQ19" s="410"/>
      <c r="DR19" s="410"/>
      <c r="DS19" s="410"/>
      <c r="DT19" s="410"/>
      <c r="DU19" s="410"/>
      <c r="DV19" s="410"/>
      <c r="DW19" s="410"/>
      <c r="DX19" s="410"/>
      <c r="DY19" s="410"/>
      <c r="DZ19" s="410"/>
      <c r="EA19" s="410"/>
      <c r="EB19" s="410"/>
      <c r="EC19" s="410"/>
      <c r="ED19" s="410"/>
      <c r="EE19" s="410"/>
      <c r="EF19" s="410"/>
      <c r="EG19" s="410"/>
      <c r="EH19" s="410"/>
      <c r="EI19" s="410"/>
      <c r="EJ19" s="410"/>
      <c r="EK19" s="410"/>
      <c r="EL19" s="410"/>
      <c r="EM19" s="410"/>
      <c r="EN19" s="410"/>
      <c r="EO19" s="410"/>
      <c r="EP19" s="410"/>
      <c r="EQ19" s="410"/>
      <c r="ER19" s="410"/>
      <c r="ES19" s="410"/>
      <c r="ET19" s="410"/>
      <c r="EU19" s="410"/>
      <c r="EV19" s="410"/>
      <c r="EW19" s="410"/>
      <c r="EX19" s="410"/>
      <c r="EY19" s="410"/>
      <c r="EZ19" s="410"/>
      <c r="FA19" s="410"/>
      <c r="FB19" s="410"/>
      <c r="FC19" s="410"/>
      <c r="FD19" s="410"/>
      <c r="FE19" s="410"/>
      <c r="FF19" s="410"/>
      <c r="FG19" s="410"/>
      <c r="FH19" s="410"/>
      <c r="FI19" s="410"/>
      <c r="FJ19" s="410"/>
      <c r="FK19" s="410"/>
      <c r="FL19" s="410"/>
      <c r="FM19" s="410"/>
      <c r="FN19" s="410"/>
      <c r="FO19" s="410"/>
      <c r="FP19" s="410"/>
      <c r="FQ19" s="410"/>
      <c r="FR19" s="410"/>
      <c r="FS19" s="410"/>
      <c r="FT19" s="410"/>
      <c r="FU19" s="410"/>
      <c r="FV19" s="410"/>
      <c r="FW19" s="410"/>
      <c r="FX19" s="410"/>
      <c r="FY19" s="410"/>
      <c r="FZ19" s="410"/>
      <c r="GA19" s="410"/>
      <c r="GB19" s="410"/>
      <c r="GC19" s="410"/>
      <c r="GD19" s="410"/>
      <c r="GE19" s="410"/>
      <c r="GF19" s="410"/>
      <c r="GG19" s="410"/>
      <c r="GH19" s="410"/>
      <c r="GI19" s="410"/>
      <c r="GJ19" s="410"/>
      <c r="GK19" s="410"/>
      <c r="GL19" s="410"/>
      <c r="GM19" s="410"/>
      <c r="GN19" s="410"/>
      <c r="GO19" s="410"/>
      <c r="GP19" s="410"/>
      <c r="GQ19" s="410"/>
      <c r="GR19" s="410"/>
      <c r="GS19" s="410"/>
      <c r="GT19" s="410"/>
      <c r="GU19" s="410"/>
      <c r="GV19" s="410"/>
      <c r="GW19" s="410"/>
      <c r="GX19" s="410"/>
      <c r="GY19" s="410"/>
      <c r="GZ19" s="410"/>
      <c r="HA19" s="410"/>
      <c r="HB19" s="410"/>
      <c r="HC19" s="410"/>
      <c r="HD19" s="410"/>
      <c r="HE19" s="410"/>
      <c r="HF19" s="410"/>
      <c r="HG19" s="410"/>
      <c r="HH19" s="410"/>
      <c r="HI19" s="410"/>
      <c r="HJ19" s="410"/>
      <c r="HK19" s="410"/>
      <c r="HL19" s="410"/>
      <c r="HM19" s="410"/>
      <c r="HN19" s="410"/>
      <c r="HO19" s="410"/>
      <c r="HP19" s="410"/>
      <c r="HQ19" s="410"/>
      <c r="HR19" s="410"/>
      <c r="HS19" s="410"/>
      <c r="HT19" s="410"/>
      <c r="HU19" s="410"/>
      <c r="HV19" s="410"/>
      <c r="HW19" s="410"/>
      <c r="HX19" s="410"/>
      <c r="HY19" s="410"/>
      <c r="HZ19" s="410"/>
      <c r="IA19" s="410"/>
      <c r="IB19" s="410"/>
      <c r="IC19" s="410"/>
      <c r="ID19" s="410"/>
      <c r="IE19" s="410"/>
      <c r="IF19" s="410"/>
      <c r="IG19" s="410"/>
      <c r="IH19" s="410"/>
      <c r="II19" s="410"/>
      <c r="IJ19" s="410"/>
      <c r="IK19" s="410"/>
      <c r="IL19" s="410"/>
      <c r="IM19" s="410"/>
      <c r="IN19" s="410"/>
      <c r="IO19" s="410"/>
      <c r="IP19" s="410"/>
      <c r="IQ19" s="410"/>
      <c r="IR19" s="410"/>
      <c r="IS19" s="410"/>
      <c r="IT19" s="410"/>
      <c r="IU19" s="410"/>
    </row>
    <row r="20" s="398" customFormat="1" ht="16.5" spans="1:255">
      <c r="A20" s="407" t="s">
        <v>877</v>
      </c>
      <c r="B20" s="408" t="s">
        <v>893</v>
      </c>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10"/>
      <c r="DG20" s="410"/>
      <c r="DH20" s="410"/>
      <c r="DI20" s="410"/>
      <c r="DJ20" s="410"/>
      <c r="DK20" s="410"/>
      <c r="DL20" s="410"/>
      <c r="DM20" s="410"/>
      <c r="DN20" s="410"/>
      <c r="DO20" s="410"/>
      <c r="DP20" s="410"/>
      <c r="DQ20" s="410"/>
      <c r="DR20" s="410"/>
      <c r="DS20" s="410"/>
      <c r="DT20" s="410"/>
      <c r="DU20" s="410"/>
      <c r="DV20" s="410"/>
      <c r="DW20" s="410"/>
      <c r="DX20" s="410"/>
      <c r="DY20" s="410"/>
      <c r="DZ20" s="410"/>
      <c r="EA20" s="410"/>
      <c r="EB20" s="410"/>
      <c r="EC20" s="410"/>
      <c r="ED20" s="410"/>
      <c r="EE20" s="410"/>
      <c r="EF20" s="410"/>
      <c r="EG20" s="410"/>
      <c r="EH20" s="410"/>
      <c r="EI20" s="410"/>
      <c r="EJ20" s="410"/>
      <c r="EK20" s="410"/>
      <c r="EL20" s="410"/>
      <c r="EM20" s="410"/>
      <c r="EN20" s="410"/>
      <c r="EO20" s="410"/>
      <c r="EP20" s="410"/>
      <c r="EQ20" s="410"/>
      <c r="ER20" s="410"/>
      <c r="ES20" s="410"/>
      <c r="ET20" s="410"/>
      <c r="EU20" s="410"/>
      <c r="EV20" s="410"/>
      <c r="EW20" s="410"/>
      <c r="EX20" s="410"/>
      <c r="EY20" s="410"/>
      <c r="EZ20" s="410"/>
      <c r="FA20" s="410"/>
      <c r="FB20" s="410"/>
      <c r="FC20" s="410"/>
      <c r="FD20" s="410"/>
      <c r="FE20" s="410"/>
      <c r="FF20" s="410"/>
      <c r="FG20" s="410"/>
      <c r="FH20" s="410"/>
      <c r="FI20" s="410"/>
      <c r="FJ20" s="410"/>
      <c r="FK20" s="410"/>
      <c r="FL20" s="410"/>
      <c r="FM20" s="410"/>
      <c r="FN20" s="410"/>
      <c r="FO20" s="410"/>
      <c r="FP20" s="410"/>
      <c r="FQ20" s="410"/>
      <c r="FR20" s="410"/>
      <c r="FS20" s="410"/>
      <c r="FT20" s="410"/>
      <c r="FU20" s="410"/>
      <c r="FV20" s="410"/>
      <c r="FW20" s="410"/>
      <c r="FX20" s="410"/>
      <c r="FY20" s="410"/>
      <c r="FZ20" s="410"/>
      <c r="GA20" s="410"/>
      <c r="GB20" s="410"/>
      <c r="GC20" s="410"/>
      <c r="GD20" s="410"/>
      <c r="GE20" s="410"/>
      <c r="GF20" s="410"/>
      <c r="GG20" s="410"/>
      <c r="GH20" s="410"/>
      <c r="GI20" s="410"/>
      <c r="GJ20" s="410"/>
      <c r="GK20" s="410"/>
      <c r="GL20" s="410"/>
      <c r="GM20" s="410"/>
      <c r="GN20" s="410"/>
      <c r="GO20" s="410"/>
      <c r="GP20" s="410"/>
      <c r="GQ20" s="410"/>
      <c r="GR20" s="410"/>
      <c r="GS20" s="410"/>
      <c r="GT20" s="410"/>
      <c r="GU20" s="410"/>
      <c r="GV20" s="410"/>
      <c r="GW20" s="410"/>
      <c r="GX20" s="410"/>
      <c r="GY20" s="410"/>
      <c r="GZ20" s="410"/>
      <c r="HA20" s="410"/>
      <c r="HB20" s="410"/>
      <c r="HC20" s="410"/>
      <c r="HD20" s="410"/>
      <c r="HE20" s="410"/>
      <c r="HF20" s="410"/>
      <c r="HG20" s="410"/>
      <c r="HH20" s="410"/>
      <c r="HI20" s="410"/>
      <c r="HJ20" s="410"/>
      <c r="HK20" s="410"/>
      <c r="HL20" s="410"/>
      <c r="HM20" s="410"/>
      <c r="HN20" s="410"/>
      <c r="HO20" s="410"/>
      <c r="HP20" s="410"/>
      <c r="HQ20" s="410"/>
      <c r="HR20" s="410"/>
      <c r="HS20" s="410"/>
      <c r="HT20" s="410"/>
      <c r="HU20" s="410"/>
      <c r="HV20" s="410"/>
      <c r="HW20" s="410"/>
      <c r="HX20" s="410"/>
      <c r="HY20" s="410"/>
      <c r="HZ20" s="410"/>
      <c r="IA20" s="410"/>
      <c r="IB20" s="410"/>
      <c r="IC20" s="410"/>
      <c r="ID20" s="410"/>
      <c r="IE20" s="410"/>
      <c r="IF20" s="410"/>
      <c r="IG20" s="410"/>
      <c r="IH20" s="410"/>
      <c r="II20" s="410"/>
      <c r="IJ20" s="410"/>
      <c r="IK20" s="410"/>
      <c r="IL20" s="410"/>
      <c r="IM20" s="410"/>
      <c r="IN20" s="410"/>
      <c r="IO20" s="410"/>
      <c r="IP20" s="410"/>
      <c r="IQ20" s="410"/>
      <c r="IR20" s="410"/>
      <c r="IS20" s="410"/>
      <c r="IT20" s="410"/>
      <c r="IU20" s="410"/>
    </row>
    <row r="21" s="398" customFormat="1" ht="16.5" spans="1:255">
      <c r="A21" s="407" t="s">
        <v>878</v>
      </c>
      <c r="B21" s="408" t="s">
        <v>153</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row>
    <row r="22" s="398" customFormat="1" ht="16.5" spans="1:255">
      <c r="A22" s="407" t="s">
        <v>879</v>
      </c>
      <c r="B22" s="408" t="s">
        <v>894</v>
      </c>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0"/>
      <c r="DF22" s="410"/>
      <c r="DG22" s="410"/>
      <c r="DH22" s="410"/>
      <c r="DI22" s="410"/>
      <c r="DJ22" s="410"/>
      <c r="DK22" s="410"/>
      <c r="DL22" s="410"/>
      <c r="DM22" s="410"/>
      <c r="DN22" s="410"/>
      <c r="DO22" s="410"/>
      <c r="DP22" s="410"/>
      <c r="DQ22" s="410"/>
      <c r="DR22" s="410"/>
      <c r="DS22" s="410"/>
      <c r="DT22" s="410"/>
      <c r="DU22" s="410"/>
      <c r="DV22" s="410"/>
      <c r="DW22" s="410"/>
      <c r="DX22" s="410"/>
      <c r="DY22" s="410"/>
      <c r="DZ22" s="410"/>
      <c r="EA22" s="410"/>
      <c r="EB22" s="410"/>
      <c r="EC22" s="410"/>
      <c r="ED22" s="410"/>
      <c r="EE22" s="410"/>
      <c r="EF22" s="410"/>
      <c r="EG22" s="410"/>
      <c r="EH22" s="410"/>
      <c r="EI22" s="410"/>
      <c r="EJ22" s="410"/>
      <c r="EK22" s="410"/>
      <c r="EL22" s="410"/>
      <c r="EM22" s="410"/>
      <c r="EN22" s="410"/>
      <c r="EO22" s="410"/>
      <c r="EP22" s="410"/>
      <c r="EQ22" s="410"/>
      <c r="ER22" s="410"/>
      <c r="ES22" s="410"/>
      <c r="ET22" s="410"/>
      <c r="EU22" s="410"/>
      <c r="EV22" s="410"/>
      <c r="EW22" s="410"/>
      <c r="EX22" s="410"/>
      <c r="EY22" s="410"/>
      <c r="EZ22" s="410"/>
      <c r="FA22" s="410"/>
      <c r="FB22" s="410"/>
      <c r="FC22" s="410"/>
      <c r="FD22" s="410"/>
      <c r="FE22" s="410"/>
      <c r="FF22" s="410"/>
      <c r="FG22" s="410"/>
      <c r="FH22" s="410"/>
      <c r="FI22" s="410"/>
      <c r="FJ22" s="410"/>
      <c r="FK22" s="410"/>
      <c r="FL22" s="410"/>
      <c r="FM22" s="410"/>
      <c r="FN22" s="410"/>
      <c r="FO22" s="410"/>
      <c r="FP22" s="410"/>
      <c r="FQ22" s="410"/>
      <c r="FR22" s="410"/>
      <c r="FS22" s="410"/>
      <c r="FT22" s="410"/>
      <c r="FU22" s="410"/>
      <c r="FV22" s="410"/>
      <c r="FW22" s="410"/>
      <c r="FX22" s="410"/>
      <c r="FY22" s="410"/>
      <c r="FZ22" s="410"/>
      <c r="GA22" s="410"/>
      <c r="GB22" s="410"/>
      <c r="GC22" s="410"/>
      <c r="GD22" s="410"/>
      <c r="GE22" s="410"/>
      <c r="GF22" s="410"/>
      <c r="GG22" s="410"/>
      <c r="GH22" s="410"/>
      <c r="GI22" s="410"/>
      <c r="GJ22" s="410"/>
      <c r="GK22" s="410"/>
      <c r="GL22" s="410"/>
      <c r="GM22" s="410"/>
      <c r="GN22" s="410"/>
      <c r="GO22" s="410"/>
      <c r="GP22" s="410"/>
      <c r="GQ22" s="410"/>
      <c r="GR22" s="410"/>
      <c r="GS22" s="410"/>
      <c r="GT22" s="410"/>
      <c r="GU22" s="410"/>
      <c r="GV22" s="410"/>
      <c r="GW22" s="410"/>
      <c r="GX22" s="410"/>
      <c r="GY22" s="410"/>
      <c r="GZ22" s="410"/>
      <c r="HA22" s="410"/>
      <c r="HB22" s="410"/>
      <c r="HC22" s="410"/>
      <c r="HD22" s="410"/>
      <c r="HE22" s="410"/>
      <c r="HF22" s="410"/>
      <c r="HG22" s="410"/>
      <c r="HH22" s="410"/>
      <c r="HI22" s="410"/>
      <c r="HJ22" s="410"/>
      <c r="HK22" s="410"/>
      <c r="HL22" s="410"/>
      <c r="HM22" s="410"/>
      <c r="HN22" s="410"/>
      <c r="HO22" s="410"/>
      <c r="HP22" s="410"/>
      <c r="HQ22" s="410"/>
      <c r="HR22" s="410"/>
      <c r="HS22" s="410"/>
      <c r="HT22" s="410"/>
      <c r="HU22" s="410"/>
      <c r="HV22" s="410"/>
      <c r="HW22" s="410"/>
      <c r="HX22" s="410"/>
      <c r="HY22" s="410"/>
      <c r="HZ22" s="410"/>
      <c r="IA22" s="410"/>
      <c r="IB22" s="410"/>
      <c r="IC22" s="410"/>
      <c r="ID22" s="410"/>
      <c r="IE22" s="410"/>
      <c r="IF22" s="410"/>
      <c r="IG22" s="410"/>
      <c r="IH22" s="410"/>
      <c r="II22" s="410"/>
      <c r="IJ22" s="410"/>
      <c r="IK22" s="410"/>
      <c r="IL22" s="410"/>
      <c r="IM22" s="410"/>
      <c r="IN22" s="410"/>
      <c r="IO22" s="410"/>
      <c r="IP22" s="410"/>
      <c r="IQ22" s="410"/>
      <c r="IR22" s="410"/>
      <c r="IS22" s="410"/>
      <c r="IT22" s="410"/>
      <c r="IU22" s="410"/>
    </row>
    <row r="23" s="398" customFormat="1" ht="16.5" spans="1:255">
      <c r="A23" s="407" t="s">
        <v>880</v>
      </c>
      <c r="B23" s="408" t="s">
        <v>147</v>
      </c>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0"/>
      <c r="CL23" s="410"/>
      <c r="CM23" s="410"/>
      <c r="CN23" s="410"/>
      <c r="CO23" s="410"/>
      <c r="CP23" s="410"/>
      <c r="CQ23" s="410"/>
      <c r="CR23" s="410"/>
      <c r="CS23" s="410"/>
      <c r="CT23" s="410"/>
      <c r="CU23" s="410"/>
      <c r="CV23" s="410"/>
      <c r="CW23" s="410"/>
      <c r="CX23" s="410"/>
      <c r="CY23" s="410"/>
      <c r="CZ23" s="410"/>
      <c r="DA23" s="410"/>
      <c r="DB23" s="410"/>
      <c r="DC23" s="410"/>
      <c r="DD23" s="410"/>
      <c r="DE23" s="410"/>
      <c r="DF23" s="410"/>
      <c r="DG23" s="410"/>
      <c r="DH23" s="410"/>
      <c r="DI23" s="410"/>
      <c r="DJ23" s="410"/>
      <c r="DK23" s="410"/>
      <c r="DL23" s="410"/>
      <c r="DM23" s="410"/>
      <c r="DN23" s="410"/>
      <c r="DO23" s="410"/>
      <c r="DP23" s="410"/>
      <c r="DQ23" s="410"/>
      <c r="DR23" s="410"/>
      <c r="DS23" s="410"/>
      <c r="DT23" s="410"/>
      <c r="DU23" s="410"/>
      <c r="DV23" s="410"/>
      <c r="DW23" s="410"/>
      <c r="DX23" s="410"/>
      <c r="DY23" s="410"/>
      <c r="DZ23" s="410"/>
      <c r="EA23" s="410"/>
      <c r="EB23" s="410"/>
      <c r="EC23" s="410"/>
      <c r="ED23" s="410"/>
      <c r="EE23" s="410"/>
      <c r="EF23" s="410"/>
      <c r="EG23" s="410"/>
      <c r="EH23" s="410"/>
      <c r="EI23" s="410"/>
      <c r="EJ23" s="410"/>
      <c r="EK23" s="410"/>
      <c r="EL23" s="410"/>
      <c r="EM23" s="410"/>
      <c r="EN23" s="410"/>
      <c r="EO23" s="410"/>
      <c r="EP23" s="410"/>
      <c r="EQ23" s="410"/>
      <c r="ER23" s="410"/>
      <c r="ES23" s="410"/>
      <c r="ET23" s="410"/>
      <c r="EU23" s="410"/>
      <c r="EV23" s="410"/>
      <c r="EW23" s="410"/>
      <c r="EX23" s="410"/>
      <c r="EY23" s="410"/>
      <c r="EZ23" s="410"/>
      <c r="FA23" s="410"/>
      <c r="FB23" s="410"/>
      <c r="FC23" s="410"/>
      <c r="FD23" s="410"/>
      <c r="FE23" s="410"/>
      <c r="FF23" s="410"/>
      <c r="FG23" s="410"/>
      <c r="FH23" s="410"/>
      <c r="FI23" s="410"/>
      <c r="FJ23" s="410"/>
      <c r="FK23" s="410"/>
      <c r="FL23" s="410"/>
      <c r="FM23" s="410"/>
      <c r="FN23" s="410"/>
      <c r="FO23" s="410"/>
      <c r="FP23" s="410"/>
      <c r="FQ23" s="410"/>
      <c r="FR23" s="410"/>
      <c r="FS23" s="410"/>
      <c r="FT23" s="410"/>
      <c r="FU23" s="410"/>
      <c r="FV23" s="410"/>
      <c r="FW23" s="410"/>
      <c r="FX23" s="410"/>
      <c r="FY23" s="410"/>
      <c r="FZ23" s="410"/>
      <c r="GA23" s="410"/>
      <c r="GB23" s="410"/>
      <c r="GC23" s="410"/>
      <c r="GD23" s="410"/>
      <c r="GE23" s="410"/>
      <c r="GF23" s="410"/>
      <c r="GG23" s="410"/>
      <c r="GH23" s="410"/>
      <c r="GI23" s="410"/>
      <c r="GJ23" s="410"/>
      <c r="GK23" s="410"/>
      <c r="GL23" s="410"/>
      <c r="GM23" s="410"/>
      <c r="GN23" s="410"/>
      <c r="GO23" s="410"/>
      <c r="GP23" s="410"/>
      <c r="GQ23" s="410"/>
      <c r="GR23" s="410"/>
      <c r="GS23" s="410"/>
      <c r="GT23" s="410"/>
      <c r="GU23" s="410"/>
      <c r="GV23" s="410"/>
      <c r="GW23" s="410"/>
      <c r="GX23" s="410"/>
      <c r="GY23" s="410"/>
      <c r="GZ23" s="410"/>
      <c r="HA23" s="410"/>
      <c r="HB23" s="410"/>
      <c r="HC23" s="410"/>
      <c r="HD23" s="410"/>
      <c r="HE23" s="410"/>
      <c r="HF23" s="410"/>
      <c r="HG23" s="410"/>
      <c r="HH23" s="410"/>
      <c r="HI23" s="410"/>
      <c r="HJ23" s="410"/>
      <c r="HK23" s="410"/>
      <c r="HL23" s="410"/>
      <c r="HM23" s="410"/>
      <c r="HN23" s="410"/>
      <c r="HO23" s="410"/>
      <c r="HP23" s="410"/>
      <c r="HQ23" s="410"/>
      <c r="HR23" s="410"/>
      <c r="HS23" s="410"/>
      <c r="HT23" s="410"/>
      <c r="HU23" s="410"/>
      <c r="HV23" s="410"/>
      <c r="HW23" s="410"/>
      <c r="HX23" s="410"/>
      <c r="HY23" s="410"/>
      <c r="HZ23" s="410"/>
      <c r="IA23" s="410"/>
      <c r="IB23" s="410"/>
      <c r="IC23" s="410"/>
      <c r="ID23" s="410"/>
      <c r="IE23" s="410"/>
      <c r="IF23" s="410"/>
      <c r="IG23" s="410"/>
      <c r="IH23" s="410"/>
      <c r="II23" s="410"/>
      <c r="IJ23" s="410"/>
      <c r="IK23" s="410"/>
      <c r="IL23" s="410"/>
      <c r="IM23" s="410"/>
      <c r="IN23" s="410"/>
      <c r="IO23" s="410"/>
      <c r="IP23" s="410"/>
      <c r="IQ23" s="410"/>
      <c r="IR23" s="410"/>
      <c r="IS23" s="410"/>
      <c r="IT23" s="410"/>
      <c r="IU23" s="410"/>
    </row>
    <row r="24" s="398" customFormat="1" ht="16.5" spans="1:255">
      <c r="A24" s="413" t="s">
        <v>948</v>
      </c>
      <c r="B24" s="414" t="s">
        <v>949</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0"/>
      <c r="DF24" s="410"/>
      <c r="DG24" s="410"/>
      <c r="DH24" s="410"/>
      <c r="DI24" s="410"/>
      <c r="DJ24" s="410"/>
      <c r="DK24" s="410"/>
      <c r="DL24" s="410"/>
      <c r="DM24" s="410"/>
      <c r="DN24" s="410"/>
      <c r="DO24" s="410"/>
      <c r="DP24" s="410"/>
      <c r="DQ24" s="410"/>
      <c r="DR24" s="410"/>
      <c r="DS24" s="410"/>
      <c r="DT24" s="410"/>
      <c r="DU24" s="410"/>
      <c r="DV24" s="410"/>
      <c r="DW24" s="410"/>
      <c r="DX24" s="410"/>
      <c r="DY24" s="410"/>
      <c r="DZ24" s="410"/>
      <c r="EA24" s="410"/>
      <c r="EB24" s="410"/>
      <c r="EC24" s="410"/>
      <c r="ED24" s="410"/>
      <c r="EE24" s="410"/>
      <c r="EF24" s="410"/>
      <c r="EG24" s="410"/>
      <c r="EH24" s="410"/>
      <c r="EI24" s="410"/>
      <c r="EJ24" s="410"/>
      <c r="EK24" s="410"/>
      <c r="EL24" s="410"/>
      <c r="EM24" s="410"/>
      <c r="EN24" s="410"/>
      <c r="EO24" s="410"/>
      <c r="EP24" s="410"/>
      <c r="EQ24" s="410"/>
      <c r="ER24" s="410"/>
      <c r="ES24" s="410"/>
      <c r="ET24" s="410"/>
      <c r="EU24" s="410"/>
      <c r="EV24" s="410"/>
      <c r="EW24" s="410"/>
      <c r="EX24" s="410"/>
      <c r="EY24" s="410"/>
      <c r="EZ24" s="410"/>
      <c r="FA24" s="410"/>
      <c r="FB24" s="410"/>
      <c r="FC24" s="410"/>
      <c r="FD24" s="410"/>
      <c r="FE24" s="410"/>
      <c r="FF24" s="410"/>
      <c r="FG24" s="410"/>
      <c r="FH24" s="410"/>
      <c r="FI24" s="410"/>
      <c r="FJ24" s="410"/>
      <c r="FK24" s="410"/>
      <c r="FL24" s="410"/>
      <c r="FM24" s="410"/>
      <c r="FN24" s="410"/>
      <c r="FO24" s="410"/>
      <c r="FP24" s="410"/>
      <c r="FQ24" s="410"/>
      <c r="FR24" s="410"/>
      <c r="FS24" s="410"/>
      <c r="FT24" s="410"/>
      <c r="FU24" s="410"/>
      <c r="FV24" s="410"/>
      <c r="FW24" s="410"/>
      <c r="FX24" s="410"/>
      <c r="FY24" s="410"/>
      <c r="FZ24" s="410"/>
      <c r="GA24" s="410"/>
      <c r="GB24" s="410"/>
      <c r="GC24" s="410"/>
      <c r="GD24" s="410"/>
      <c r="GE24" s="410"/>
      <c r="GF24" s="410"/>
      <c r="GG24" s="410"/>
      <c r="GH24" s="410"/>
      <c r="GI24" s="410"/>
      <c r="GJ24" s="410"/>
      <c r="GK24" s="410"/>
      <c r="GL24" s="410"/>
      <c r="GM24" s="410"/>
      <c r="GN24" s="410"/>
      <c r="GO24" s="410"/>
      <c r="GP24" s="410"/>
      <c r="GQ24" s="410"/>
      <c r="GR24" s="410"/>
      <c r="GS24" s="410"/>
      <c r="GT24" s="410"/>
      <c r="GU24" s="410"/>
      <c r="GV24" s="410"/>
      <c r="GW24" s="410"/>
      <c r="GX24" s="410"/>
      <c r="GY24" s="410"/>
      <c r="GZ24" s="410"/>
      <c r="HA24" s="410"/>
      <c r="HB24" s="410"/>
      <c r="HC24" s="410"/>
      <c r="HD24" s="410"/>
      <c r="HE24" s="410"/>
      <c r="HF24" s="410"/>
      <c r="HG24" s="410"/>
      <c r="HH24" s="410"/>
      <c r="HI24" s="410"/>
      <c r="HJ24" s="410"/>
      <c r="HK24" s="410"/>
      <c r="HL24" s="410"/>
      <c r="HM24" s="410"/>
      <c r="HN24" s="410"/>
      <c r="HO24" s="410"/>
      <c r="HP24" s="410"/>
      <c r="HQ24" s="410"/>
      <c r="HR24" s="410"/>
      <c r="HS24" s="410"/>
      <c r="HT24" s="410"/>
      <c r="HU24" s="410"/>
      <c r="HV24" s="410"/>
      <c r="HW24" s="410"/>
      <c r="HX24" s="410"/>
      <c r="HY24" s="410"/>
      <c r="HZ24" s="410"/>
      <c r="IA24" s="410"/>
      <c r="IB24" s="410"/>
      <c r="IC24" s="410"/>
      <c r="ID24" s="410"/>
      <c r="IE24" s="410"/>
      <c r="IF24" s="410"/>
      <c r="IG24" s="410"/>
      <c r="IH24" s="410"/>
      <c r="II24" s="410"/>
      <c r="IJ24" s="410"/>
      <c r="IK24" s="410"/>
      <c r="IL24" s="410"/>
      <c r="IM24" s="410"/>
      <c r="IN24" s="410"/>
      <c r="IO24" s="410"/>
      <c r="IP24" s="410"/>
      <c r="IQ24" s="410"/>
      <c r="IR24" s="410"/>
      <c r="IS24" s="410"/>
      <c r="IT24" s="410"/>
      <c r="IU24" s="410"/>
    </row>
    <row r="25" s="398" customFormat="1" ht="17.25" spans="1:255">
      <c r="A25" s="415" t="s">
        <v>950</v>
      </c>
      <c r="B25" s="416" t="s">
        <v>951</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410"/>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row>
    <row r="26" ht="32" hidden="1" customHeight="1" spans="1:2">
      <c r="A26" s="417" t="s">
        <v>952</v>
      </c>
      <c r="B26" s="417"/>
    </row>
    <row r="27" ht="32" hidden="1" customHeight="1" spans="1:4">
      <c r="A27" s="418" t="s">
        <v>938</v>
      </c>
      <c r="B27" s="419" t="s">
        <v>939</v>
      </c>
      <c r="C27" s="405" t="s">
        <v>953</v>
      </c>
      <c r="D27" s="406"/>
    </row>
    <row r="28" s="398" customFormat="1" hidden="1" spans="1:255">
      <c r="A28" s="420">
        <v>1</v>
      </c>
      <c r="B28" s="421" t="s">
        <v>954</v>
      </c>
      <c r="C28" s="411"/>
      <c r="D28" s="411"/>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410"/>
      <c r="CV28" s="410"/>
      <c r="CW28" s="410"/>
      <c r="CX28" s="410"/>
      <c r="CY28" s="410"/>
      <c r="CZ28" s="410"/>
      <c r="DA28" s="410"/>
      <c r="DB28" s="410"/>
      <c r="DC28" s="410"/>
      <c r="DD28" s="410"/>
      <c r="DE28" s="410"/>
      <c r="DF28" s="410"/>
      <c r="DG28" s="410"/>
      <c r="DH28" s="410"/>
      <c r="DI28" s="410"/>
      <c r="DJ28" s="410"/>
      <c r="DK28" s="410"/>
      <c r="DL28" s="410"/>
      <c r="DM28" s="410"/>
      <c r="DN28" s="410"/>
      <c r="DO28" s="410"/>
      <c r="DP28" s="410"/>
      <c r="DQ28" s="410"/>
      <c r="DR28" s="410"/>
      <c r="DS28" s="410"/>
      <c r="DT28" s="410"/>
      <c r="DU28" s="410"/>
      <c r="DV28" s="410"/>
      <c r="DW28" s="410"/>
      <c r="DX28" s="410"/>
      <c r="DY28" s="410"/>
      <c r="DZ28" s="410"/>
      <c r="EA28" s="410"/>
      <c r="EB28" s="410"/>
      <c r="EC28" s="410"/>
      <c r="ED28" s="410"/>
      <c r="EE28" s="410"/>
      <c r="EF28" s="410"/>
      <c r="EG28" s="410"/>
      <c r="EH28" s="410"/>
      <c r="EI28" s="410"/>
      <c r="EJ28" s="410"/>
      <c r="EK28" s="410"/>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0"/>
      <c r="FM28" s="410"/>
      <c r="FN28" s="410"/>
      <c r="FO28" s="410"/>
      <c r="FP28" s="410"/>
      <c r="FQ28" s="410"/>
      <c r="FR28" s="410"/>
      <c r="FS28" s="410"/>
      <c r="FT28" s="410"/>
      <c r="FU28" s="410"/>
      <c r="FV28" s="410"/>
      <c r="FW28" s="410"/>
      <c r="FX28" s="410"/>
      <c r="FY28" s="410"/>
      <c r="FZ28" s="410"/>
      <c r="GA28" s="410"/>
      <c r="GB28" s="410"/>
      <c r="GC28" s="410"/>
      <c r="GD28" s="410"/>
      <c r="GE28" s="410"/>
      <c r="GF28" s="410"/>
      <c r="GG28" s="410"/>
      <c r="GH28" s="410"/>
      <c r="GI28" s="410"/>
      <c r="GJ28" s="410"/>
      <c r="GK28" s="410"/>
      <c r="GL28" s="410"/>
      <c r="GM28" s="410"/>
      <c r="GN28" s="410"/>
      <c r="GO28" s="410"/>
      <c r="GP28" s="410"/>
      <c r="GQ28" s="410"/>
      <c r="GR28" s="410"/>
      <c r="GS28" s="410"/>
      <c r="GT28" s="410"/>
      <c r="GU28" s="410"/>
      <c r="GV28" s="410"/>
      <c r="GW28" s="410"/>
      <c r="GX28" s="410"/>
      <c r="GY28" s="410"/>
      <c r="GZ28" s="410"/>
      <c r="HA28" s="410"/>
      <c r="HB28" s="410"/>
      <c r="HC28" s="410"/>
      <c r="HD28" s="410"/>
      <c r="HE28" s="410"/>
      <c r="HF28" s="410"/>
      <c r="HG28" s="410"/>
      <c r="HH28" s="410"/>
      <c r="HI28" s="410"/>
      <c r="HJ28" s="410"/>
      <c r="HK28" s="410"/>
      <c r="HL28" s="410"/>
      <c r="HM28" s="410"/>
      <c r="HN28" s="410"/>
      <c r="HO28" s="410"/>
      <c r="HP28" s="410"/>
      <c r="HQ28" s="410"/>
      <c r="HR28" s="410"/>
      <c r="HS28" s="410"/>
      <c r="HT28" s="410"/>
      <c r="HU28" s="410"/>
      <c r="HV28" s="410"/>
      <c r="HW28" s="410"/>
      <c r="HX28" s="410"/>
      <c r="HY28" s="410"/>
      <c r="HZ28" s="410"/>
      <c r="IA28" s="410"/>
      <c r="IB28" s="410"/>
      <c r="IC28" s="410"/>
      <c r="ID28" s="410"/>
      <c r="IE28" s="410"/>
      <c r="IF28" s="410"/>
      <c r="IG28" s="410"/>
      <c r="IH28" s="410"/>
      <c r="II28" s="410"/>
      <c r="IJ28" s="410"/>
      <c r="IK28" s="410"/>
      <c r="IL28" s="410"/>
      <c r="IM28" s="410"/>
      <c r="IN28" s="410"/>
      <c r="IO28" s="410"/>
      <c r="IP28" s="410"/>
      <c r="IQ28" s="410"/>
      <c r="IR28" s="410"/>
      <c r="IS28" s="410"/>
      <c r="IT28" s="410"/>
      <c r="IU28" s="410"/>
    </row>
    <row r="29" s="398" customFormat="1" hidden="1" spans="1:255">
      <c r="A29" s="420">
        <v>2</v>
      </c>
      <c r="B29" s="421" t="s">
        <v>955</v>
      </c>
      <c r="C29" s="405" t="s">
        <v>956</v>
      </c>
      <c r="D29" s="406"/>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410"/>
      <c r="DV29" s="410"/>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0"/>
      <c r="FM29" s="410"/>
      <c r="FN29" s="410"/>
      <c r="FO29" s="410"/>
      <c r="FP29" s="410"/>
      <c r="FQ29" s="410"/>
      <c r="FR29" s="410"/>
      <c r="FS29" s="410"/>
      <c r="FT29" s="410"/>
      <c r="FU29" s="410"/>
      <c r="FV29" s="410"/>
      <c r="FW29" s="410"/>
      <c r="FX29" s="410"/>
      <c r="FY29" s="410"/>
      <c r="FZ29" s="410"/>
      <c r="GA29" s="410"/>
      <c r="GB29" s="410"/>
      <c r="GC29" s="410"/>
      <c r="GD29" s="410"/>
      <c r="GE29" s="410"/>
      <c r="GF29" s="410"/>
      <c r="GG29" s="410"/>
      <c r="GH29" s="410"/>
      <c r="GI29" s="410"/>
      <c r="GJ29" s="410"/>
      <c r="GK29" s="410"/>
      <c r="GL29" s="410"/>
      <c r="GM29" s="410"/>
      <c r="GN29" s="410"/>
      <c r="GO29" s="410"/>
      <c r="GP29" s="410"/>
      <c r="GQ29" s="410"/>
      <c r="GR29" s="410"/>
      <c r="GS29" s="410"/>
      <c r="GT29" s="410"/>
      <c r="GU29" s="410"/>
      <c r="GV29" s="410"/>
      <c r="GW29" s="410"/>
      <c r="GX29" s="410"/>
      <c r="GY29" s="410"/>
      <c r="GZ29" s="410"/>
      <c r="HA29" s="410"/>
      <c r="HB29" s="410"/>
      <c r="HC29" s="410"/>
      <c r="HD29" s="410"/>
      <c r="HE29" s="410"/>
      <c r="HF29" s="410"/>
      <c r="HG29" s="410"/>
      <c r="HH29" s="410"/>
      <c r="HI29" s="410"/>
      <c r="HJ29" s="410"/>
      <c r="HK29" s="410"/>
      <c r="HL29" s="410"/>
      <c r="HM29" s="410"/>
      <c r="HN29" s="410"/>
      <c r="HO29" s="410"/>
      <c r="HP29" s="410"/>
      <c r="HQ29" s="410"/>
      <c r="HR29" s="410"/>
      <c r="HS29" s="410"/>
      <c r="HT29" s="410"/>
      <c r="HU29" s="410"/>
      <c r="HV29" s="410"/>
      <c r="HW29" s="410"/>
      <c r="HX29" s="410"/>
      <c r="HY29" s="410"/>
      <c r="HZ29" s="410"/>
      <c r="IA29" s="410"/>
      <c r="IB29" s="410"/>
      <c r="IC29" s="410"/>
      <c r="ID29" s="410"/>
      <c r="IE29" s="410"/>
      <c r="IF29" s="410"/>
      <c r="IG29" s="410"/>
      <c r="IH29" s="410"/>
      <c r="II29" s="410"/>
      <c r="IJ29" s="410"/>
      <c r="IK29" s="410"/>
      <c r="IL29" s="410"/>
      <c r="IM29" s="410"/>
      <c r="IN29" s="410"/>
      <c r="IO29" s="410"/>
      <c r="IP29" s="410"/>
      <c r="IQ29" s="410"/>
      <c r="IR29" s="410"/>
      <c r="IS29" s="410"/>
      <c r="IT29" s="410"/>
      <c r="IU29" s="410"/>
    </row>
    <row r="30" s="398" customFormat="1" hidden="1" spans="1:255">
      <c r="A30" s="420" t="s">
        <v>861</v>
      </c>
      <c r="B30" s="421" t="s">
        <v>186</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c r="DB30" s="410"/>
      <c r="DC30" s="410"/>
      <c r="DD30" s="410"/>
      <c r="DE30" s="410"/>
      <c r="DF30" s="410"/>
      <c r="DG30" s="410"/>
      <c r="DH30" s="410"/>
      <c r="DI30" s="410"/>
      <c r="DJ30" s="410"/>
      <c r="DK30" s="410"/>
      <c r="DL30" s="410"/>
      <c r="DM30" s="410"/>
      <c r="DN30" s="410"/>
      <c r="DO30" s="410"/>
      <c r="DP30" s="410"/>
      <c r="DQ30" s="410"/>
      <c r="DR30" s="410"/>
      <c r="DS30" s="410"/>
      <c r="DT30" s="410"/>
      <c r="DU30" s="410"/>
      <c r="DV30" s="410"/>
      <c r="DW30" s="410"/>
      <c r="DX30" s="410"/>
      <c r="DY30" s="410"/>
      <c r="DZ30" s="410"/>
      <c r="EA30" s="410"/>
      <c r="EB30" s="410"/>
      <c r="EC30" s="410"/>
      <c r="ED30" s="410"/>
      <c r="EE30" s="410"/>
      <c r="EF30" s="410"/>
      <c r="EG30" s="410"/>
      <c r="EH30" s="410"/>
      <c r="EI30" s="410"/>
      <c r="EJ30" s="410"/>
      <c r="EK30" s="410"/>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0"/>
      <c r="FM30" s="410"/>
      <c r="FN30" s="410"/>
      <c r="FO30" s="410"/>
      <c r="FP30" s="410"/>
      <c r="FQ30" s="410"/>
      <c r="FR30" s="410"/>
      <c r="FS30" s="410"/>
      <c r="FT30" s="410"/>
      <c r="FU30" s="410"/>
      <c r="FV30" s="410"/>
      <c r="FW30" s="410"/>
      <c r="FX30" s="410"/>
      <c r="FY30" s="410"/>
      <c r="FZ30" s="410"/>
      <c r="GA30" s="410"/>
      <c r="GB30" s="410"/>
      <c r="GC30" s="410"/>
      <c r="GD30" s="410"/>
      <c r="GE30" s="410"/>
      <c r="GF30" s="410"/>
      <c r="GG30" s="410"/>
      <c r="GH30" s="410"/>
      <c r="GI30" s="410"/>
      <c r="GJ30" s="410"/>
      <c r="GK30" s="410"/>
      <c r="GL30" s="410"/>
      <c r="GM30" s="410"/>
      <c r="GN30" s="410"/>
      <c r="GO30" s="410"/>
      <c r="GP30" s="410"/>
      <c r="GQ30" s="410"/>
      <c r="GR30" s="410"/>
      <c r="GS30" s="410"/>
      <c r="GT30" s="410"/>
      <c r="GU30" s="410"/>
      <c r="GV30" s="410"/>
      <c r="GW30" s="410"/>
      <c r="GX30" s="410"/>
      <c r="GY30" s="410"/>
      <c r="GZ30" s="410"/>
      <c r="HA30" s="410"/>
      <c r="HB30" s="410"/>
      <c r="HC30" s="410"/>
      <c r="HD30" s="410"/>
      <c r="HE30" s="410"/>
      <c r="HF30" s="410"/>
      <c r="HG30" s="410"/>
      <c r="HH30" s="410"/>
      <c r="HI30" s="410"/>
      <c r="HJ30" s="410"/>
      <c r="HK30" s="410"/>
      <c r="HL30" s="410"/>
      <c r="HM30" s="410"/>
      <c r="HN30" s="410"/>
      <c r="HO30" s="410"/>
      <c r="HP30" s="410"/>
      <c r="HQ30" s="410"/>
      <c r="HR30" s="410"/>
      <c r="HS30" s="410"/>
      <c r="HT30" s="410"/>
      <c r="HU30" s="410"/>
      <c r="HV30" s="410"/>
      <c r="HW30" s="410"/>
      <c r="HX30" s="410"/>
      <c r="HY30" s="410"/>
      <c r="HZ30" s="410"/>
      <c r="IA30" s="410"/>
      <c r="IB30" s="410"/>
      <c r="IC30" s="410"/>
      <c r="ID30" s="410"/>
      <c r="IE30" s="410"/>
      <c r="IF30" s="410"/>
      <c r="IG30" s="410"/>
      <c r="IH30" s="410"/>
      <c r="II30" s="410"/>
      <c r="IJ30" s="410"/>
      <c r="IK30" s="410"/>
      <c r="IL30" s="410"/>
      <c r="IM30" s="410"/>
      <c r="IN30" s="410"/>
      <c r="IO30" s="410"/>
      <c r="IP30" s="410"/>
      <c r="IQ30" s="410"/>
      <c r="IR30" s="410"/>
      <c r="IS30" s="410"/>
      <c r="IT30" s="410"/>
      <c r="IU30" s="410"/>
    </row>
    <row r="31" s="398" customFormat="1" hidden="1" spans="1:255">
      <c r="A31" s="420" t="s">
        <v>862</v>
      </c>
      <c r="B31" s="421" t="s">
        <v>882</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c r="CE31" s="410"/>
      <c r="CF31" s="410"/>
      <c r="CG31" s="410"/>
      <c r="CH31" s="410"/>
      <c r="CI31" s="410"/>
      <c r="CJ31" s="410"/>
      <c r="CK31" s="410"/>
      <c r="CL31" s="410"/>
      <c r="CM31" s="410"/>
      <c r="CN31" s="410"/>
      <c r="CO31" s="410"/>
      <c r="CP31" s="410"/>
      <c r="CQ31" s="410"/>
      <c r="CR31" s="410"/>
      <c r="CS31" s="410"/>
      <c r="CT31" s="410"/>
      <c r="CU31" s="410"/>
      <c r="CV31" s="410"/>
      <c r="CW31" s="410"/>
      <c r="CX31" s="410"/>
      <c r="CY31" s="410"/>
      <c r="CZ31" s="410"/>
      <c r="DA31" s="410"/>
      <c r="DB31" s="410"/>
      <c r="DC31" s="410"/>
      <c r="DD31" s="410"/>
      <c r="DE31" s="410"/>
      <c r="DF31" s="410"/>
      <c r="DG31" s="410"/>
      <c r="DH31" s="410"/>
      <c r="DI31" s="410"/>
      <c r="DJ31" s="410"/>
      <c r="DK31" s="410"/>
      <c r="DL31" s="410"/>
      <c r="DM31" s="410"/>
      <c r="DN31" s="410"/>
      <c r="DO31" s="410"/>
      <c r="DP31" s="410"/>
      <c r="DQ31" s="410"/>
      <c r="DR31" s="410"/>
      <c r="DS31" s="410"/>
      <c r="DT31" s="410"/>
      <c r="DU31" s="410"/>
      <c r="DV31" s="410"/>
      <c r="DW31" s="410"/>
      <c r="DX31" s="410"/>
      <c r="DY31" s="410"/>
      <c r="DZ31" s="410"/>
      <c r="EA31" s="410"/>
      <c r="EB31" s="410"/>
      <c r="EC31" s="410"/>
      <c r="ED31" s="410"/>
      <c r="EE31" s="410"/>
      <c r="EF31" s="410"/>
      <c r="EG31" s="410"/>
      <c r="EH31" s="410"/>
      <c r="EI31" s="410"/>
      <c r="EJ31" s="410"/>
      <c r="EK31" s="410"/>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0"/>
      <c r="FM31" s="410"/>
      <c r="FN31" s="410"/>
      <c r="FO31" s="410"/>
      <c r="FP31" s="410"/>
      <c r="FQ31" s="410"/>
      <c r="FR31" s="410"/>
      <c r="FS31" s="410"/>
      <c r="FT31" s="410"/>
      <c r="FU31" s="410"/>
      <c r="FV31" s="410"/>
      <c r="FW31" s="410"/>
      <c r="FX31" s="410"/>
      <c r="FY31" s="410"/>
      <c r="FZ31" s="410"/>
      <c r="GA31" s="410"/>
      <c r="GB31" s="410"/>
      <c r="GC31" s="410"/>
      <c r="GD31" s="410"/>
      <c r="GE31" s="410"/>
      <c r="GF31" s="410"/>
      <c r="GG31" s="410"/>
      <c r="GH31" s="410"/>
      <c r="GI31" s="410"/>
      <c r="GJ31" s="410"/>
      <c r="GK31" s="410"/>
      <c r="GL31" s="410"/>
      <c r="GM31" s="410"/>
      <c r="GN31" s="410"/>
      <c r="GO31" s="410"/>
      <c r="GP31" s="410"/>
      <c r="GQ31" s="410"/>
      <c r="GR31" s="410"/>
      <c r="GS31" s="410"/>
      <c r="GT31" s="410"/>
      <c r="GU31" s="410"/>
      <c r="GV31" s="410"/>
      <c r="GW31" s="410"/>
      <c r="GX31" s="410"/>
      <c r="GY31" s="410"/>
      <c r="GZ31" s="410"/>
      <c r="HA31" s="410"/>
      <c r="HB31" s="410"/>
      <c r="HC31" s="410"/>
      <c r="HD31" s="410"/>
      <c r="HE31" s="410"/>
      <c r="HF31" s="410"/>
      <c r="HG31" s="410"/>
      <c r="HH31" s="410"/>
      <c r="HI31" s="410"/>
      <c r="HJ31" s="410"/>
      <c r="HK31" s="410"/>
      <c r="HL31" s="410"/>
      <c r="HM31" s="410"/>
      <c r="HN31" s="410"/>
      <c r="HO31" s="410"/>
      <c r="HP31" s="410"/>
      <c r="HQ31" s="410"/>
      <c r="HR31" s="410"/>
      <c r="HS31" s="410"/>
      <c r="HT31" s="410"/>
      <c r="HU31" s="410"/>
      <c r="HV31" s="410"/>
      <c r="HW31" s="410"/>
      <c r="HX31" s="410"/>
      <c r="HY31" s="410"/>
      <c r="HZ31" s="410"/>
      <c r="IA31" s="410"/>
      <c r="IB31" s="410"/>
      <c r="IC31" s="410"/>
      <c r="ID31" s="410"/>
      <c r="IE31" s="410"/>
      <c r="IF31" s="410"/>
      <c r="IG31" s="410"/>
      <c r="IH31" s="410"/>
      <c r="II31" s="410"/>
      <c r="IJ31" s="410"/>
      <c r="IK31" s="410"/>
      <c r="IL31" s="410"/>
      <c r="IM31" s="410"/>
      <c r="IN31" s="410"/>
      <c r="IO31" s="410"/>
      <c r="IP31" s="410"/>
      <c r="IQ31" s="410"/>
      <c r="IR31" s="410"/>
      <c r="IS31" s="410"/>
      <c r="IT31" s="410"/>
      <c r="IU31" s="410"/>
    </row>
    <row r="32" s="398" customFormat="1" ht="24" hidden="1" spans="1:255">
      <c r="A32" s="420" t="s">
        <v>863</v>
      </c>
      <c r="B32" s="421" t="s">
        <v>957</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c r="CR32" s="410"/>
      <c r="CS32" s="410"/>
      <c r="CT32" s="410"/>
      <c r="CU32" s="410"/>
      <c r="CV32" s="410"/>
      <c r="CW32" s="410"/>
      <c r="CX32" s="410"/>
      <c r="CY32" s="410"/>
      <c r="CZ32" s="410"/>
      <c r="DA32" s="410"/>
      <c r="DB32" s="410"/>
      <c r="DC32" s="410"/>
      <c r="DD32" s="410"/>
      <c r="DE32" s="410"/>
      <c r="DF32" s="410"/>
      <c r="DG32" s="410"/>
      <c r="DH32" s="410"/>
      <c r="DI32" s="410"/>
      <c r="DJ32" s="410"/>
      <c r="DK32" s="410"/>
      <c r="DL32" s="410"/>
      <c r="DM32" s="410"/>
      <c r="DN32" s="410"/>
      <c r="DO32" s="410"/>
      <c r="DP32" s="410"/>
      <c r="DQ32" s="410"/>
      <c r="DR32" s="410"/>
      <c r="DS32" s="410"/>
      <c r="DT32" s="410"/>
      <c r="DU32" s="410"/>
      <c r="DV32" s="410"/>
      <c r="DW32" s="410"/>
      <c r="DX32" s="410"/>
      <c r="DY32" s="410"/>
      <c r="DZ32" s="410"/>
      <c r="EA32" s="410"/>
      <c r="EB32" s="410"/>
      <c r="EC32" s="410"/>
      <c r="ED32" s="410"/>
      <c r="EE32" s="410"/>
      <c r="EF32" s="410"/>
      <c r="EG32" s="410"/>
      <c r="EH32" s="410"/>
      <c r="EI32" s="410"/>
      <c r="EJ32" s="410"/>
      <c r="EK32" s="410"/>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0"/>
      <c r="FM32" s="410"/>
      <c r="FN32" s="410"/>
      <c r="FO32" s="410"/>
      <c r="FP32" s="410"/>
      <c r="FQ32" s="410"/>
      <c r="FR32" s="410"/>
      <c r="FS32" s="410"/>
      <c r="FT32" s="410"/>
      <c r="FU32" s="410"/>
      <c r="FV32" s="410"/>
      <c r="FW32" s="410"/>
      <c r="FX32" s="410"/>
      <c r="FY32" s="410"/>
      <c r="FZ32" s="410"/>
      <c r="GA32" s="410"/>
      <c r="GB32" s="410"/>
      <c r="GC32" s="410"/>
      <c r="GD32" s="410"/>
      <c r="GE32" s="410"/>
      <c r="GF32" s="410"/>
      <c r="GG32" s="410"/>
      <c r="GH32" s="410"/>
      <c r="GI32" s="410"/>
      <c r="GJ32" s="410"/>
      <c r="GK32" s="410"/>
      <c r="GL32" s="410"/>
      <c r="GM32" s="410"/>
      <c r="GN32" s="410"/>
      <c r="GO32" s="410"/>
      <c r="GP32" s="410"/>
      <c r="GQ32" s="410"/>
      <c r="GR32" s="410"/>
      <c r="GS32" s="410"/>
      <c r="GT32" s="410"/>
      <c r="GU32" s="410"/>
      <c r="GV32" s="410"/>
      <c r="GW32" s="410"/>
      <c r="GX32" s="410"/>
      <c r="GY32" s="410"/>
      <c r="GZ32" s="410"/>
      <c r="HA32" s="410"/>
      <c r="HB32" s="410"/>
      <c r="HC32" s="410"/>
      <c r="HD32" s="410"/>
      <c r="HE32" s="410"/>
      <c r="HF32" s="410"/>
      <c r="HG32" s="410"/>
      <c r="HH32" s="410"/>
      <c r="HI32" s="410"/>
      <c r="HJ32" s="410"/>
      <c r="HK32" s="410"/>
      <c r="HL32" s="410"/>
      <c r="HM32" s="410"/>
      <c r="HN32" s="410"/>
      <c r="HO32" s="410"/>
      <c r="HP32" s="410"/>
      <c r="HQ32" s="410"/>
      <c r="HR32" s="410"/>
      <c r="HS32" s="410"/>
      <c r="HT32" s="410"/>
      <c r="HU32" s="410"/>
      <c r="HV32" s="410"/>
      <c r="HW32" s="410"/>
      <c r="HX32" s="410"/>
      <c r="HY32" s="410"/>
      <c r="HZ32" s="410"/>
      <c r="IA32" s="410"/>
      <c r="IB32" s="410"/>
      <c r="IC32" s="410"/>
      <c r="ID32" s="410"/>
      <c r="IE32" s="410"/>
      <c r="IF32" s="410"/>
      <c r="IG32" s="410"/>
      <c r="IH32" s="410"/>
      <c r="II32" s="410"/>
      <c r="IJ32" s="410"/>
      <c r="IK32" s="410"/>
      <c r="IL32" s="410"/>
      <c r="IM32" s="410"/>
      <c r="IN32" s="410"/>
      <c r="IO32" s="410"/>
      <c r="IP32" s="410"/>
      <c r="IQ32" s="410"/>
      <c r="IR32" s="410"/>
      <c r="IS32" s="410"/>
      <c r="IT32" s="410"/>
      <c r="IU32" s="410"/>
    </row>
    <row r="33" s="398" customFormat="1" hidden="1" spans="1:255">
      <c r="A33" s="420" t="s">
        <v>864</v>
      </c>
      <c r="B33" s="421" t="s">
        <v>958</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c r="CT33" s="410"/>
      <c r="CU33" s="410"/>
      <c r="CV33" s="410"/>
      <c r="CW33" s="410"/>
      <c r="CX33" s="410"/>
      <c r="CY33" s="410"/>
      <c r="CZ33" s="410"/>
      <c r="DA33" s="410"/>
      <c r="DB33" s="410"/>
      <c r="DC33" s="410"/>
      <c r="DD33" s="410"/>
      <c r="DE33" s="410"/>
      <c r="DF33" s="410"/>
      <c r="DG33" s="410"/>
      <c r="DH33" s="410"/>
      <c r="DI33" s="410"/>
      <c r="DJ33" s="410"/>
      <c r="DK33" s="410"/>
      <c r="DL33" s="410"/>
      <c r="DM33" s="410"/>
      <c r="DN33" s="410"/>
      <c r="DO33" s="410"/>
      <c r="DP33" s="410"/>
      <c r="DQ33" s="410"/>
      <c r="DR33" s="410"/>
      <c r="DS33" s="410"/>
      <c r="DT33" s="410"/>
      <c r="DU33" s="410"/>
      <c r="DV33" s="410"/>
      <c r="DW33" s="410"/>
      <c r="DX33" s="410"/>
      <c r="DY33" s="410"/>
      <c r="DZ33" s="410"/>
      <c r="EA33" s="410"/>
      <c r="EB33" s="410"/>
      <c r="EC33" s="410"/>
      <c r="ED33" s="410"/>
      <c r="EE33" s="410"/>
      <c r="EF33" s="410"/>
      <c r="EG33" s="410"/>
      <c r="EH33" s="410"/>
      <c r="EI33" s="410"/>
      <c r="EJ33" s="410"/>
      <c r="EK33" s="410"/>
      <c r="EL33" s="410"/>
      <c r="EM33" s="410"/>
      <c r="EN33" s="410"/>
      <c r="EO33" s="410"/>
      <c r="EP33" s="410"/>
      <c r="EQ33" s="410"/>
      <c r="ER33" s="410"/>
      <c r="ES33" s="410"/>
      <c r="ET33" s="410"/>
      <c r="EU33" s="410"/>
      <c r="EV33" s="410"/>
      <c r="EW33" s="410"/>
      <c r="EX33" s="410"/>
      <c r="EY33" s="410"/>
      <c r="EZ33" s="410"/>
      <c r="FA33" s="410"/>
      <c r="FB33" s="410"/>
      <c r="FC33" s="410"/>
      <c r="FD33" s="410"/>
      <c r="FE33" s="410"/>
      <c r="FF33" s="410"/>
      <c r="FG33" s="410"/>
      <c r="FH33" s="410"/>
      <c r="FI33" s="410"/>
      <c r="FJ33" s="410"/>
      <c r="FK33" s="410"/>
      <c r="FL33" s="410"/>
      <c r="FM33" s="410"/>
      <c r="FN33" s="410"/>
      <c r="FO33" s="410"/>
      <c r="FP33" s="410"/>
      <c r="FQ33" s="410"/>
      <c r="FR33" s="410"/>
      <c r="FS33" s="410"/>
      <c r="FT33" s="410"/>
      <c r="FU33" s="410"/>
      <c r="FV33" s="410"/>
      <c r="FW33" s="410"/>
      <c r="FX33" s="410"/>
      <c r="FY33" s="410"/>
      <c r="FZ33" s="410"/>
      <c r="GA33" s="410"/>
      <c r="GB33" s="410"/>
      <c r="GC33" s="410"/>
      <c r="GD33" s="410"/>
      <c r="GE33" s="410"/>
      <c r="GF33" s="410"/>
      <c r="GG33" s="410"/>
      <c r="GH33" s="410"/>
      <c r="GI33" s="410"/>
      <c r="GJ33" s="410"/>
      <c r="GK33" s="410"/>
      <c r="GL33" s="410"/>
      <c r="GM33" s="410"/>
      <c r="GN33" s="410"/>
      <c r="GO33" s="410"/>
      <c r="GP33" s="410"/>
      <c r="GQ33" s="410"/>
      <c r="GR33" s="410"/>
      <c r="GS33" s="410"/>
      <c r="GT33" s="410"/>
      <c r="GU33" s="410"/>
      <c r="GV33" s="410"/>
      <c r="GW33" s="410"/>
      <c r="GX33" s="410"/>
      <c r="GY33" s="410"/>
      <c r="GZ33" s="410"/>
      <c r="HA33" s="410"/>
      <c r="HB33" s="410"/>
      <c r="HC33" s="410"/>
      <c r="HD33" s="410"/>
      <c r="HE33" s="410"/>
      <c r="HF33" s="410"/>
      <c r="HG33" s="410"/>
      <c r="HH33" s="410"/>
      <c r="HI33" s="410"/>
      <c r="HJ33" s="410"/>
      <c r="HK33" s="410"/>
      <c r="HL33" s="410"/>
      <c r="HM33" s="410"/>
      <c r="HN33" s="410"/>
      <c r="HO33" s="410"/>
      <c r="HP33" s="410"/>
      <c r="HQ33" s="410"/>
      <c r="HR33" s="410"/>
      <c r="HS33" s="410"/>
      <c r="HT33" s="410"/>
      <c r="HU33" s="410"/>
      <c r="HV33" s="410"/>
      <c r="HW33" s="410"/>
      <c r="HX33" s="410"/>
      <c r="HY33" s="410"/>
      <c r="HZ33" s="410"/>
      <c r="IA33" s="410"/>
      <c r="IB33" s="410"/>
      <c r="IC33" s="410"/>
      <c r="ID33" s="410"/>
      <c r="IE33" s="410"/>
      <c r="IF33" s="410"/>
      <c r="IG33" s="410"/>
      <c r="IH33" s="410"/>
      <c r="II33" s="410"/>
      <c r="IJ33" s="410"/>
      <c r="IK33" s="410"/>
      <c r="IL33" s="410"/>
      <c r="IM33" s="410"/>
      <c r="IN33" s="410"/>
      <c r="IO33" s="410"/>
      <c r="IP33" s="410"/>
      <c r="IQ33" s="410"/>
      <c r="IR33" s="410"/>
      <c r="IS33" s="410"/>
      <c r="IT33" s="410"/>
      <c r="IU33" s="410"/>
    </row>
    <row r="34" s="398" customFormat="1" hidden="1" spans="1:255">
      <c r="A34" s="420" t="s">
        <v>865</v>
      </c>
      <c r="B34" s="421" t="s">
        <v>959</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c r="CR34" s="410"/>
      <c r="CS34" s="410"/>
      <c r="CT34" s="410"/>
      <c r="CU34" s="410"/>
      <c r="CV34" s="410"/>
      <c r="CW34" s="410"/>
      <c r="CX34" s="410"/>
      <c r="CY34" s="410"/>
      <c r="CZ34" s="410"/>
      <c r="DA34" s="410"/>
      <c r="DB34" s="410"/>
      <c r="DC34" s="410"/>
      <c r="DD34" s="410"/>
      <c r="DE34" s="410"/>
      <c r="DF34" s="410"/>
      <c r="DG34" s="410"/>
      <c r="DH34" s="410"/>
      <c r="DI34" s="410"/>
      <c r="DJ34" s="410"/>
      <c r="DK34" s="410"/>
      <c r="DL34" s="410"/>
      <c r="DM34" s="410"/>
      <c r="DN34" s="410"/>
      <c r="DO34" s="410"/>
      <c r="DP34" s="410"/>
      <c r="DQ34" s="410"/>
      <c r="DR34" s="410"/>
      <c r="DS34" s="410"/>
      <c r="DT34" s="410"/>
      <c r="DU34" s="410"/>
      <c r="DV34" s="410"/>
      <c r="DW34" s="410"/>
      <c r="DX34" s="410"/>
      <c r="DY34" s="410"/>
      <c r="DZ34" s="410"/>
      <c r="EA34" s="410"/>
      <c r="EB34" s="410"/>
      <c r="EC34" s="410"/>
      <c r="ED34" s="410"/>
      <c r="EE34" s="410"/>
      <c r="EF34" s="410"/>
      <c r="EG34" s="410"/>
      <c r="EH34" s="410"/>
      <c r="EI34" s="410"/>
      <c r="EJ34" s="410"/>
      <c r="EK34" s="410"/>
      <c r="EL34" s="410"/>
      <c r="EM34" s="410"/>
      <c r="EN34" s="410"/>
      <c r="EO34" s="410"/>
      <c r="EP34" s="410"/>
      <c r="EQ34" s="410"/>
      <c r="ER34" s="410"/>
      <c r="ES34" s="410"/>
      <c r="ET34" s="410"/>
      <c r="EU34" s="410"/>
      <c r="EV34" s="410"/>
      <c r="EW34" s="410"/>
      <c r="EX34" s="410"/>
      <c r="EY34" s="410"/>
      <c r="EZ34" s="410"/>
      <c r="FA34" s="410"/>
      <c r="FB34" s="410"/>
      <c r="FC34" s="410"/>
      <c r="FD34" s="410"/>
      <c r="FE34" s="410"/>
      <c r="FF34" s="410"/>
      <c r="FG34" s="410"/>
      <c r="FH34" s="410"/>
      <c r="FI34" s="410"/>
      <c r="FJ34" s="410"/>
      <c r="FK34" s="410"/>
      <c r="FL34" s="410"/>
      <c r="FM34" s="410"/>
      <c r="FN34" s="410"/>
      <c r="FO34" s="410"/>
      <c r="FP34" s="410"/>
      <c r="FQ34" s="410"/>
      <c r="FR34" s="410"/>
      <c r="FS34" s="410"/>
      <c r="FT34" s="410"/>
      <c r="FU34" s="410"/>
      <c r="FV34" s="410"/>
      <c r="FW34" s="410"/>
      <c r="FX34" s="410"/>
      <c r="FY34" s="410"/>
      <c r="FZ34" s="410"/>
      <c r="GA34" s="410"/>
      <c r="GB34" s="410"/>
      <c r="GC34" s="410"/>
      <c r="GD34" s="410"/>
      <c r="GE34" s="410"/>
      <c r="GF34" s="410"/>
      <c r="GG34" s="410"/>
      <c r="GH34" s="410"/>
      <c r="GI34" s="410"/>
      <c r="GJ34" s="410"/>
      <c r="GK34" s="410"/>
      <c r="GL34" s="410"/>
      <c r="GM34" s="410"/>
      <c r="GN34" s="410"/>
      <c r="GO34" s="410"/>
      <c r="GP34" s="410"/>
      <c r="GQ34" s="410"/>
      <c r="GR34" s="410"/>
      <c r="GS34" s="410"/>
      <c r="GT34" s="410"/>
      <c r="GU34" s="410"/>
      <c r="GV34" s="410"/>
      <c r="GW34" s="410"/>
      <c r="GX34" s="410"/>
      <c r="GY34" s="410"/>
      <c r="GZ34" s="410"/>
      <c r="HA34" s="410"/>
      <c r="HB34" s="410"/>
      <c r="HC34" s="410"/>
      <c r="HD34" s="410"/>
      <c r="HE34" s="410"/>
      <c r="HF34" s="410"/>
      <c r="HG34" s="410"/>
      <c r="HH34" s="410"/>
      <c r="HI34" s="410"/>
      <c r="HJ34" s="410"/>
      <c r="HK34" s="410"/>
      <c r="HL34" s="410"/>
      <c r="HM34" s="410"/>
      <c r="HN34" s="410"/>
      <c r="HO34" s="410"/>
      <c r="HP34" s="410"/>
      <c r="HQ34" s="410"/>
      <c r="HR34" s="410"/>
      <c r="HS34" s="410"/>
      <c r="HT34" s="410"/>
      <c r="HU34" s="410"/>
      <c r="HV34" s="410"/>
      <c r="HW34" s="410"/>
      <c r="HX34" s="410"/>
      <c r="HY34" s="410"/>
      <c r="HZ34" s="410"/>
      <c r="IA34" s="410"/>
      <c r="IB34" s="410"/>
      <c r="IC34" s="410"/>
      <c r="ID34" s="410"/>
      <c r="IE34" s="410"/>
      <c r="IF34" s="410"/>
      <c r="IG34" s="410"/>
      <c r="IH34" s="410"/>
      <c r="II34" s="410"/>
      <c r="IJ34" s="410"/>
      <c r="IK34" s="410"/>
      <c r="IL34" s="410"/>
      <c r="IM34" s="410"/>
      <c r="IN34" s="410"/>
      <c r="IO34" s="410"/>
      <c r="IP34" s="410"/>
      <c r="IQ34" s="410"/>
      <c r="IR34" s="410"/>
      <c r="IS34" s="410"/>
      <c r="IT34" s="410"/>
      <c r="IU34" s="410"/>
    </row>
    <row r="35" s="398" customFormat="1" hidden="1" spans="1:255">
      <c r="A35" s="420" t="s">
        <v>866</v>
      </c>
      <c r="B35" s="421" t="s">
        <v>960</v>
      </c>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c r="CT35" s="410"/>
      <c r="CU35" s="410"/>
      <c r="CV35" s="410"/>
      <c r="CW35" s="410"/>
      <c r="CX35" s="410"/>
      <c r="CY35" s="410"/>
      <c r="CZ35" s="410"/>
      <c r="DA35" s="410"/>
      <c r="DB35" s="410"/>
      <c r="DC35" s="410"/>
      <c r="DD35" s="410"/>
      <c r="DE35" s="410"/>
      <c r="DF35" s="410"/>
      <c r="DG35" s="410"/>
      <c r="DH35" s="410"/>
      <c r="DI35" s="410"/>
      <c r="DJ35" s="410"/>
      <c r="DK35" s="410"/>
      <c r="DL35" s="410"/>
      <c r="DM35" s="410"/>
      <c r="DN35" s="410"/>
      <c r="DO35" s="410"/>
      <c r="DP35" s="410"/>
      <c r="DQ35" s="410"/>
      <c r="DR35" s="410"/>
      <c r="DS35" s="410"/>
      <c r="DT35" s="410"/>
      <c r="DU35" s="410"/>
      <c r="DV35" s="410"/>
      <c r="DW35" s="410"/>
      <c r="DX35" s="410"/>
      <c r="DY35" s="410"/>
      <c r="DZ35" s="410"/>
      <c r="EA35" s="410"/>
      <c r="EB35" s="410"/>
      <c r="EC35" s="410"/>
      <c r="ED35" s="410"/>
      <c r="EE35" s="410"/>
      <c r="EF35" s="410"/>
      <c r="EG35" s="410"/>
      <c r="EH35" s="410"/>
      <c r="EI35" s="410"/>
      <c r="EJ35" s="410"/>
      <c r="EK35" s="410"/>
      <c r="EL35" s="410"/>
      <c r="EM35" s="410"/>
      <c r="EN35" s="410"/>
      <c r="EO35" s="410"/>
      <c r="EP35" s="410"/>
      <c r="EQ35" s="410"/>
      <c r="ER35" s="410"/>
      <c r="ES35" s="410"/>
      <c r="ET35" s="410"/>
      <c r="EU35" s="410"/>
      <c r="EV35" s="410"/>
      <c r="EW35" s="410"/>
      <c r="EX35" s="410"/>
      <c r="EY35" s="410"/>
      <c r="EZ35" s="410"/>
      <c r="FA35" s="410"/>
      <c r="FB35" s="410"/>
      <c r="FC35" s="410"/>
      <c r="FD35" s="410"/>
      <c r="FE35" s="410"/>
      <c r="FF35" s="410"/>
      <c r="FG35" s="410"/>
      <c r="FH35" s="410"/>
      <c r="FI35" s="410"/>
      <c r="FJ35" s="410"/>
      <c r="FK35" s="410"/>
      <c r="FL35" s="410"/>
      <c r="FM35" s="410"/>
      <c r="FN35" s="410"/>
      <c r="FO35" s="410"/>
      <c r="FP35" s="410"/>
      <c r="FQ35" s="410"/>
      <c r="FR35" s="410"/>
      <c r="FS35" s="410"/>
      <c r="FT35" s="410"/>
      <c r="FU35" s="410"/>
      <c r="FV35" s="410"/>
      <c r="FW35" s="410"/>
      <c r="FX35" s="410"/>
      <c r="FY35" s="410"/>
      <c r="FZ35" s="410"/>
      <c r="GA35" s="410"/>
      <c r="GB35" s="410"/>
      <c r="GC35" s="410"/>
      <c r="GD35" s="410"/>
      <c r="GE35" s="410"/>
      <c r="GF35" s="410"/>
      <c r="GG35" s="410"/>
      <c r="GH35" s="410"/>
      <c r="GI35" s="410"/>
      <c r="GJ35" s="410"/>
      <c r="GK35" s="410"/>
      <c r="GL35" s="410"/>
      <c r="GM35" s="410"/>
      <c r="GN35" s="410"/>
      <c r="GO35" s="410"/>
      <c r="GP35" s="410"/>
      <c r="GQ35" s="410"/>
      <c r="GR35" s="410"/>
      <c r="GS35" s="410"/>
      <c r="GT35" s="410"/>
      <c r="GU35" s="410"/>
      <c r="GV35" s="410"/>
      <c r="GW35" s="410"/>
      <c r="GX35" s="410"/>
      <c r="GY35" s="410"/>
      <c r="GZ35" s="410"/>
      <c r="HA35" s="410"/>
      <c r="HB35" s="410"/>
      <c r="HC35" s="410"/>
      <c r="HD35" s="410"/>
      <c r="HE35" s="410"/>
      <c r="HF35" s="410"/>
      <c r="HG35" s="410"/>
      <c r="HH35" s="410"/>
      <c r="HI35" s="410"/>
      <c r="HJ35" s="410"/>
      <c r="HK35" s="410"/>
      <c r="HL35" s="410"/>
      <c r="HM35" s="410"/>
      <c r="HN35" s="410"/>
      <c r="HO35" s="410"/>
      <c r="HP35" s="410"/>
      <c r="HQ35" s="410"/>
      <c r="HR35" s="410"/>
      <c r="HS35" s="410"/>
      <c r="HT35" s="410"/>
      <c r="HU35" s="410"/>
      <c r="HV35" s="410"/>
      <c r="HW35" s="410"/>
      <c r="HX35" s="410"/>
      <c r="HY35" s="410"/>
      <c r="HZ35" s="410"/>
      <c r="IA35" s="410"/>
      <c r="IB35" s="410"/>
      <c r="IC35" s="410"/>
      <c r="ID35" s="410"/>
      <c r="IE35" s="410"/>
      <c r="IF35" s="410"/>
      <c r="IG35" s="410"/>
      <c r="IH35" s="410"/>
      <c r="II35" s="410"/>
      <c r="IJ35" s="410"/>
      <c r="IK35" s="410"/>
      <c r="IL35" s="410"/>
      <c r="IM35" s="410"/>
      <c r="IN35" s="410"/>
      <c r="IO35" s="410"/>
      <c r="IP35" s="410"/>
      <c r="IQ35" s="410"/>
      <c r="IR35" s="410"/>
      <c r="IS35" s="410"/>
      <c r="IT35" s="410"/>
      <c r="IU35" s="410"/>
    </row>
    <row r="36" s="398" customFormat="1" hidden="1" spans="1:255">
      <c r="A36" s="420" t="s">
        <v>867</v>
      </c>
      <c r="B36" s="421" t="s">
        <v>961</v>
      </c>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c r="CR36" s="410"/>
      <c r="CS36" s="410"/>
      <c r="CT36" s="410"/>
      <c r="CU36" s="410"/>
      <c r="CV36" s="410"/>
      <c r="CW36" s="410"/>
      <c r="CX36" s="410"/>
      <c r="CY36" s="410"/>
      <c r="CZ36" s="410"/>
      <c r="DA36" s="410"/>
      <c r="DB36" s="410"/>
      <c r="DC36" s="410"/>
      <c r="DD36" s="410"/>
      <c r="DE36" s="410"/>
      <c r="DF36" s="410"/>
      <c r="DG36" s="410"/>
      <c r="DH36" s="410"/>
      <c r="DI36" s="410"/>
      <c r="DJ36" s="410"/>
      <c r="DK36" s="410"/>
      <c r="DL36" s="410"/>
      <c r="DM36" s="410"/>
      <c r="DN36" s="410"/>
      <c r="DO36" s="410"/>
      <c r="DP36" s="410"/>
      <c r="DQ36" s="410"/>
      <c r="DR36" s="410"/>
      <c r="DS36" s="410"/>
      <c r="DT36" s="410"/>
      <c r="DU36" s="410"/>
      <c r="DV36" s="410"/>
      <c r="DW36" s="410"/>
      <c r="DX36" s="410"/>
      <c r="DY36" s="410"/>
      <c r="DZ36" s="410"/>
      <c r="EA36" s="410"/>
      <c r="EB36" s="410"/>
      <c r="EC36" s="410"/>
      <c r="ED36" s="410"/>
      <c r="EE36" s="410"/>
      <c r="EF36" s="410"/>
      <c r="EG36" s="410"/>
      <c r="EH36" s="410"/>
      <c r="EI36" s="410"/>
      <c r="EJ36" s="410"/>
      <c r="EK36" s="410"/>
      <c r="EL36" s="410"/>
      <c r="EM36" s="410"/>
      <c r="EN36" s="410"/>
      <c r="EO36" s="410"/>
      <c r="EP36" s="410"/>
      <c r="EQ36" s="410"/>
      <c r="ER36" s="410"/>
      <c r="ES36" s="410"/>
      <c r="ET36" s="410"/>
      <c r="EU36" s="410"/>
      <c r="EV36" s="410"/>
      <c r="EW36" s="410"/>
      <c r="EX36" s="410"/>
      <c r="EY36" s="410"/>
      <c r="EZ36" s="410"/>
      <c r="FA36" s="410"/>
      <c r="FB36" s="410"/>
      <c r="FC36" s="410"/>
      <c r="FD36" s="410"/>
      <c r="FE36" s="410"/>
      <c r="FF36" s="410"/>
      <c r="FG36" s="410"/>
      <c r="FH36" s="410"/>
      <c r="FI36" s="410"/>
      <c r="FJ36" s="410"/>
      <c r="FK36" s="410"/>
      <c r="FL36" s="410"/>
      <c r="FM36" s="410"/>
      <c r="FN36" s="410"/>
      <c r="FO36" s="410"/>
      <c r="FP36" s="410"/>
      <c r="FQ36" s="410"/>
      <c r="FR36" s="410"/>
      <c r="FS36" s="410"/>
      <c r="FT36" s="410"/>
      <c r="FU36" s="410"/>
      <c r="FV36" s="410"/>
      <c r="FW36" s="410"/>
      <c r="FX36" s="410"/>
      <c r="FY36" s="410"/>
      <c r="FZ36" s="410"/>
      <c r="GA36" s="410"/>
      <c r="GB36" s="410"/>
      <c r="GC36" s="410"/>
      <c r="GD36" s="410"/>
      <c r="GE36" s="410"/>
      <c r="GF36" s="410"/>
      <c r="GG36" s="410"/>
      <c r="GH36" s="410"/>
      <c r="GI36" s="410"/>
      <c r="GJ36" s="410"/>
      <c r="GK36" s="410"/>
      <c r="GL36" s="410"/>
      <c r="GM36" s="410"/>
      <c r="GN36" s="410"/>
      <c r="GO36" s="410"/>
      <c r="GP36" s="410"/>
      <c r="GQ36" s="410"/>
      <c r="GR36" s="410"/>
      <c r="GS36" s="410"/>
      <c r="GT36" s="410"/>
      <c r="GU36" s="410"/>
      <c r="GV36" s="410"/>
      <c r="GW36" s="410"/>
      <c r="GX36" s="410"/>
      <c r="GY36" s="410"/>
      <c r="GZ36" s="410"/>
      <c r="HA36" s="410"/>
      <c r="HB36" s="410"/>
      <c r="HC36" s="410"/>
      <c r="HD36" s="410"/>
      <c r="HE36" s="410"/>
      <c r="HF36" s="410"/>
      <c r="HG36" s="410"/>
      <c r="HH36" s="410"/>
      <c r="HI36" s="410"/>
      <c r="HJ36" s="410"/>
      <c r="HK36" s="410"/>
      <c r="HL36" s="410"/>
      <c r="HM36" s="410"/>
      <c r="HN36" s="410"/>
      <c r="HO36" s="410"/>
      <c r="HP36" s="410"/>
      <c r="HQ36" s="410"/>
      <c r="HR36" s="410"/>
      <c r="HS36" s="410"/>
      <c r="HT36" s="410"/>
      <c r="HU36" s="410"/>
      <c r="HV36" s="410"/>
      <c r="HW36" s="410"/>
      <c r="HX36" s="410"/>
      <c r="HY36" s="410"/>
      <c r="HZ36" s="410"/>
      <c r="IA36" s="410"/>
      <c r="IB36" s="410"/>
      <c r="IC36" s="410"/>
      <c r="ID36" s="410"/>
      <c r="IE36" s="410"/>
      <c r="IF36" s="410"/>
      <c r="IG36" s="410"/>
      <c r="IH36" s="410"/>
      <c r="II36" s="410"/>
      <c r="IJ36" s="410"/>
      <c r="IK36" s="410"/>
      <c r="IL36" s="410"/>
      <c r="IM36" s="410"/>
      <c r="IN36" s="410"/>
      <c r="IO36" s="410"/>
      <c r="IP36" s="410"/>
      <c r="IQ36" s="410"/>
      <c r="IR36" s="410"/>
      <c r="IS36" s="410"/>
      <c r="IT36" s="410"/>
      <c r="IU36" s="410"/>
    </row>
    <row r="37" s="398" customFormat="1" hidden="1" spans="1:255">
      <c r="A37" s="420" t="s">
        <v>868</v>
      </c>
      <c r="B37" s="421" t="s">
        <v>962</v>
      </c>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c r="CR37" s="410"/>
      <c r="CS37" s="410"/>
      <c r="CT37" s="410"/>
      <c r="CU37" s="410"/>
      <c r="CV37" s="410"/>
      <c r="CW37" s="410"/>
      <c r="CX37" s="410"/>
      <c r="CY37" s="410"/>
      <c r="CZ37" s="410"/>
      <c r="DA37" s="410"/>
      <c r="DB37" s="410"/>
      <c r="DC37" s="410"/>
      <c r="DD37" s="410"/>
      <c r="DE37" s="410"/>
      <c r="DF37" s="410"/>
      <c r="DG37" s="410"/>
      <c r="DH37" s="410"/>
      <c r="DI37" s="410"/>
      <c r="DJ37" s="410"/>
      <c r="DK37" s="410"/>
      <c r="DL37" s="410"/>
      <c r="DM37" s="410"/>
      <c r="DN37" s="410"/>
      <c r="DO37" s="410"/>
      <c r="DP37" s="410"/>
      <c r="DQ37" s="410"/>
      <c r="DR37" s="410"/>
      <c r="DS37" s="410"/>
      <c r="DT37" s="410"/>
      <c r="DU37" s="410"/>
      <c r="DV37" s="410"/>
      <c r="DW37" s="410"/>
      <c r="DX37" s="410"/>
      <c r="DY37" s="410"/>
      <c r="DZ37" s="410"/>
      <c r="EA37" s="410"/>
      <c r="EB37" s="410"/>
      <c r="EC37" s="410"/>
      <c r="ED37" s="410"/>
      <c r="EE37" s="410"/>
      <c r="EF37" s="410"/>
      <c r="EG37" s="410"/>
      <c r="EH37" s="410"/>
      <c r="EI37" s="410"/>
      <c r="EJ37" s="410"/>
      <c r="EK37" s="410"/>
      <c r="EL37" s="410"/>
      <c r="EM37" s="410"/>
      <c r="EN37" s="410"/>
      <c r="EO37" s="410"/>
      <c r="EP37" s="410"/>
      <c r="EQ37" s="410"/>
      <c r="ER37" s="410"/>
      <c r="ES37" s="410"/>
      <c r="ET37" s="410"/>
      <c r="EU37" s="410"/>
      <c r="EV37" s="410"/>
      <c r="EW37" s="410"/>
      <c r="EX37" s="410"/>
      <c r="EY37" s="410"/>
      <c r="EZ37" s="410"/>
      <c r="FA37" s="410"/>
      <c r="FB37" s="410"/>
      <c r="FC37" s="410"/>
      <c r="FD37" s="410"/>
      <c r="FE37" s="410"/>
      <c r="FF37" s="410"/>
      <c r="FG37" s="410"/>
      <c r="FH37" s="410"/>
      <c r="FI37" s="410"/>
      <c r="FJ37" s="410"/>
      <c r="FK37" s="410"/>
      <c r="FL37" s="410"/>
      <c r="FM37" s="410"/>
      <c r="FN37" s="410"/>
      <c r="FO37" s="410"/>
      <c r="FP37" s="410"/>
      <c r="FQ37" s="410"/>
      <c r="FR37" s="410"/>
      <c r="FS37" s="410"/>
      <c r="FT37" s="410"/>
      <c r="FU37" s="410"/>
      <c r="FV37" s="410"/>
      <c r="FW37" s="410"/>
      <c r="FX37" s="410"/>
      <c r="FY37" s="410"/>
      <c r="FZ37" s="410"/>
      <c r="GA37" s="410"/>
      <c r="GB37" s="410"/>
      <c r="GC37" s="410"/>
      <c r="GD37" s="410"/>
      <c r="GE37" s="410"/>
      <c r="GF37" s="410"/>
      <c r="GG37" s="410"/>
      <c r="GH37" s="410"/>
      <c r="GI37" s="410"/>
      <c r="GJ37" s="410"/>
      <c r="GK37" s="410"/>
      <c r="GL37" s="410"/>
      <c r="GM37" s="410"/>
      <c r="GN37" s="410"/>
      <c r="GO37" s="410"/>
      <c r="GP37" s="410"/>
      <c r="GQ37" s="410"/>
      <c r="GR37" s="410"/>
      <c r="GS37" s="410"/>
      <c r="GT37" s="410"/>
      <c r="GU37" s="410"/>
      <c r="GV37" s="410"/>
      <c r="GW37" s="410"/>
      <c r="GX37" s="410"/>
      <c r="GY37" s="410"/>
      <c r="GZ37" s="410"/>
      <c r="HA37" s="410"/>
      <c r="HB37" s="410"/>
      <c r="HC37" s="410"/>
      <c r="HD37" s="410"/>
      <c r="HE37" s="410"/>
      <c r="HF37" s="410"/>
      <c r="HG37" s="410"/>
      <c r="HH37" s="410"/>
      <c r="HI37" s="410"/>
      <c r="HJ37" s="410"/>
      <c r="HK37" s="410"/>
      <c r="HL37" s="410"/>
      <c r="HM37" s="410"/>
      <c r="HN37" s="410"/>
      <c r="HO37" s="410"/>
      <c r="HP37" s="410"/>
      <c r="HQ37" s="410"/>
      <c r="HR37" s="410"/>
      <c r="HS37" s="410"/>
      <c r="HT37" s="410"/>
      <c r="HU37" s="410"/>
      <c r="HV37" s="410"/>
      <c r="HW37" s="410"/>
      <c r="HX37" s="410"/>
      <c r="HY37" s="410"/>
      <c r="HZ37" s="410"/>
      <c r="IA37" s="410"/>
      <c r="IB37" s="410"/>
      <c r="IC37" s="410"/>
      <c r="ID37" s="410"/>
      <c r="IE37" s="410"/>
      <c r="IF37" s="410"/>
      <c r="IG37" s="410"/>
      <c r="IH37" s="410"/>
      <c r="II37" s="410"/>
      <c r="IJ37" s="410"/>
      <c r="IK37" s="410"/>
      <c r="IL37" s="410"/>
      <c r="IM37" s="410"/>
      <c r="IN37" s="410"/>
      <c r="IO37" s="410"/>
      <c r="IP37" s="410"/>
      <c r="IQ37" s="410"/>
      <c r="IR37" s="410"/>
      <c r="IS37" s="410"/>
      <c r="IT37" s="410"/>
      <c r="IU37" s="410"/>
    </row>
    <row r="38" s="398" customFormat="1" hidden="1" spans="1:255">
      <c r="A38" s="420" t="s">
        <v>869</v>
      </c>
      <c r="B38" s="421" t="s">
        <v>946</v>
      </c>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0"/>
      <c r="DK38" s="410"/>
      <c r="DL38" s="410"/>
      <c r="DM38" s="410"/>
      <c r="DN38" s="410"/>
      <c r="DO38" s="410"/>
      <c r="DP38" s="410"/>
      <c r="DQ38" s="410"/>
      <c r="DR38" s="410"/>
      <c r="DS38" s="410"/>
      <c r="DT38" s="410"/>
      <c r="DU38" s="410"/>
      <c r="DV38" s="410"/>
      <c r="DW38" s="410"/>
      <c r="DX38" s="410"/>
      <c r="DY38" s="410"/>
      <c r="DZ38" s="410"/>
      <c r="EA38" s="410"/>
      <c r="EB38" s="410"/>
      <c r="EC38" s="410"/>
      <c r="ED38" s="410"/>
      <c r="EE38" s="410"/>
      <c r="EF38" s="410"/>
      <c r="EG38" s="410"/>
      <c r="EH38" s="410"/>
      <c r="EI38" s="410"/>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c r="FT38" s="410"/>
      <c r="FU38" s="410"/>
      <c r="FV38" s="410"/>
      <c r="FW38" s="410"/>
      <c r="FX38" s="410"/>
      <c r="FY38" s="410"/>
      <c r="FZ38" s="410"/>
      <c r="GA38" s="410"/>
      <c r="GB38" s="410"/>
      <c r="GC38" s="410"/>
      <c r="GD38" s="410"/>
      <c r="GE38" s="410"/>
      <c r="GF38" s="410"/>
      <c r="GG38" s="410"/>
      <c r="GH38" s="410"/>
      <c r="GI38" s="410"/>
      <c r="GJ38" s="410"/>
      <c r="GK38" s="410"/>
      <c r="GL38" s="410"/>
      <c r="GM38" s="410"/>
      <c r="GN38" s="410"/>
      <c r="GO38" s="410"/>
      <c r="GP38" s="410"/>
      <c r="GQ38" s="410"/>
      <c r="GR38" s="410"/>
      <c r="GS38" s="410"/>
      <c r="GT38" s="410"/>
      <c r="GU38" s="410"/>
      <c r="GV38" s="410"/>
      <c r="GW38" s="410"/>
      <c r="GX38" s="410"/>
      <c r="GY38" s="410"/>
      <c r="GZ38" s="410"/>
      <c r="HA38" s="410"/>
      <c r="HB38" s="410"/>
      <c r="HC38" s="410"/>
      <c r="HD38" s="410"/>
      <c r="HE38" s="410"/>
      <c r="HF38" s="410"/>
      <c r="HG38" s="410"/>
      <c r="HH38" s="410"/>
      <c r="HI38" s="410"/>
      <c r="HJ38" s="410"/>
      <c r="HK38" s="410"/>
      <c r="HL38" s="410"/>
      <c r="HM38" s="410"/>
      <c r="HN38" s="410"/>
      <c r="HO38" s="410"/>
      <c r="HP38" s="410"/>
      <c r="HQ38" s="410"/>
      <c r="HR38" s="410"/>
      <c r="HS38" s="410"/>
      <c r="HT38" s="410"/>
      <c r="HU38" s="410"/>
      <c r="HV38" s="410"/>
      <c r="HW38" s="410"/>
      <c r="HX38" s="410"/>
      <c r="HY38" s="410"/>
      <c r="HZ38" s="410"/>
      <c r="IA38" s="410"/>
      <c r="IB38" s="410"/>
      <c r="IC38" s="410"/>
      <c r="ID38" s="410"/>
      <c r="IE38" s="410"/>
      <c r="IF38" s="410"/>
      <c r="IG38" s="410"/>
      <c r="IH38" s="410"/>
      <c r="II38" s="410"/>
      <c r="IJ38" s="410"/>
      <c r="IK38" s="410"/>
      <c r="IL38" s="410"/>
      <c r="IM38" s="410"/>
      <c r="IN38" s="410"/>
      <c r="IO38" s="410"/>
      <c r="IP38" s="410"/>
      <c r="IQ38" s="410"/>
      <c r="IR38" s="410"/>
      <c r="IS38" s="410"/>
      <c r="IT38" s="410"/>
      <c r="IU38" s="410"/>
    </row>
    <row r="39" s="398" customFormat="1" hidden="1" spans="1:255">
      <c r="A39" s="420" t="s">
        <v>870</v>
      </c>
      <c r="B39" s="421" t="s">
        <v>252</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c r="CT39" s="410"/>
      <c r="CU39" s="410"/>
      <c r="CV39" s="410"/>
      <c r="CW39" s="410"/>
      <c r="CX39" s="410"/>
      <c r="CY39" s="410"/>
      <c r="CZ39" s="410"/>
      <c r="DA39" s="410"/>
      <c r="DB39" s="410"/>
      <c r="DC39" s="410"/>
      <c r="DD39" s="410"/>
      <c r="DE39" s="410"/>
      <c r="DF39" s="410"/>
      <c r="DG39" s="410"/>
      <c r="DH39" s="410"/>
      <c r="DI39" s="410"/>
      <c r="DJ39" s="410"/>
      <c r="DK39" s="410"/>
      <c r="DL39" s="410"/>
      <c r="DM39" s="410"/>
      <c r="DN39" s="410"/>
      <c r="DO39" s="410"/>
      <c r="DP39" s="410"/>
      <c r="DQ39" s="410"/>
      <c r="DR39" s="410"/>
      <c r="DS39" s="410"/>
      <c r="DT39" s="410"/>
      <c r="DU39" s="410"/>
      <c r="DV39" s="410"/>
      <c r="DW39" s="410"/>
      <c r="DX39" s="410"/>
      <c r="DY39" s="410"/>
      <c r="DZ39" s="410"/>
      <c r="EA39" s="410"/>
      <c r="EB39" s="410"/>
      <c r="EC39" s="410"/>
      <c r="ED39" s="410"/>
      <c r="EE39" s="410"/>
      <c r="EF39" s="410"/>
      <c r="EG39" s="410"/>
      <c r="EH39" s="410"/>
      <c r="EI39" s="410"/>
      <c r="EJ39" s="410"/>
      <c r="EK39" s="410"/>
      <c r="EL39" s="410"/>
      <c r="EM39" s="410"/>
      <c r="EN39" s="410"/>
      <c r="EO39" s="410"/>
      <c r="EP39" s="410"/>
      <c r="EQ39" s="410"/>
      <c r="ER39" s="410"/>
      <c r="ES39" s="410"/>
      <c r="ET39" s="410"/>
      <c r="EU39" s="410"/>
      <c r="EV39" s="410"/>
      <c r="EW39" s="410"/>
      <c r="EX39" s="410"/>
      <c r="EY39" s="410"/>
      <c r="EZ39" s="410"/>
      <c r="FA39" s="410"/>
      <c r="FB39" s="410"/>
      <c r="FC39" s="410"/>
      <c r="FD39" s="410"/>
      <c r="FE39" s="410"/>
      <c r="FF39" s="410"/>
      <c r="FG39" s="410"/>
      <c r="FH39" s="410"/>
      <c r="FI39" s="410"/>
      <c r="FJ39" s="410"/>
      <c r="FK39" s="410"/>
      <c r="FL39" s="410"/>
      <c r="FM39" s="410"/>
      <c r="FN39" s="410"/>
      <c r="FO39" s="410"/>
      <c r="FP39" s="410"/>
      <c r="FQ39" s="410"/>
      <c r="FR39" s="410"/>
      <c r="FS39" s="410"/>
      <c r="FT39" s="410"/>
      <c r="FU39" s="410"/>
      <c r="FV39" s="410"/>
      <c r="FW39" s="410"/>
      <c r="FX39" s="410"/>
      <c r="FY39" s="410"/>
      <c r="FZ39" s="410"/>
      <c r="GA39" s="410"/>
      <c r="GB39" s="410"/>
      <c r="GC39" s="410"/>
      <c r="GD39" s="410"/>
      <c r="GE39" s="410"/>
      <c r="GF39" s="410"/>
      <c r="GG39" s="410"/>
      <c r="GH39" s="410"/>
      <c r="GI39" s="410"/>
      <c r="GJ39" s="410"/>
      <c r="GK39" s="410"/>
      <c r="GL39" s="410"/>
      <c r="GM39" s="410"/>
      <c r="GN39" s="410"/>
      <c r="GO39" s="410"/>
      <c r="GP39" s="410"/>
      <c r="GQ39" s="410"/>
      <c r="GR39" s="410"/>
      <c r="GS39" s="410"/>
      <c r="GT39" s="410"/>
      <c r="GU39" s="410"/>
      <c r="GV39" s="410"/>
      <c r="GW39" s="410"/>
      <c r="GX39" s="410"/>
      <c r="GY39" s="410"/>
      <c r="GZ39" s="410"/>
      <c r="HA39" s="410"/>
      <c r="HB39" s="410"/>
      <c r="HC39" s="410"/>
      <c r="HD39" s="410"/>
      <c r="HE39" s="410"/>
      <c r="HF39" s="410"/>
      <c r="HG39" s="410"/>
      <c r="HH39" s="410"/>
      <c r="HI39" s="410"/>
      <c r="HJ39" s="410"/>
      <c r="HK39" s="410"/>
      <c r="HL39" s="410"/>
      <c r="HM39" s="410"/>
      <c r="HN39" s="410"/>
      <c r="HO39" s="410"/>
      <c r="HP39" s="410"/>
      <c r="HQ39" s="410"/>
      <c r="HR39" s="410"/>
      <c r="HS39" s="410"/>
      <c r="HT39" s="410"/>
      <c r="HU39" s="410"/>
      <c r="HV39" s="410"/>
      <c r="HW39" s="410"/>
      <c r="HX39" s="410"/>
      <c r="HY39" s="410"/>
      <c r="HZ39" s="410"/>
      <c r="IA39" s="410"/>
      <c r="IB39" s="410"/>
      <c r="IC39" s="410"/>
      <c r="ID39" s="410"/>
      <c r="IE39" s="410"/>
      <c r="IF39" s="410"/>
      <c r="IG39" s="410"/>
      <c r="IH39" s="410"/>
      <c r="II39" s="410"/>
      <c r="IJ39" s="410"/>
      <c r="IK39" s="410"/>
      <c r="IL39" s="410"/>
      <c r="IM39" s="410"/>
      <c r="IN39" s="410"/>
      <c r="IO39" s="410"/>
      <c r="IP39" s="410"/>
      <c r="IQ39" s="410"/>
      <c r="IR39" s="410"/>
      <c r="IS39" s="410"/>
      <c r="IT39" s="410"/>
      <c r="IU39" s="410"/>
    </row>
    <row r="40" s="398" customFormat="1" hidden="1" spans="1:255">
      <c r="A40" s="420" t="s">
        <v>871</v>
      </c>
      <c r="B40" s="421" t="s">
        <v>73</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0"/>
      <c r="DS40" s="410"/>
      <c r="DT40" s="410"/>
      <c r="DU40" s="410"/>
      <c r="DV40" s="410"/>
      <c r="DW40" s="410"/>
      <c r="DX40" s="410"/>
      <c r="DY40" s="410"/>
      <c r="DZ40" s="410"/>
      <c r="EA40" s="410"/>
      <c r="EB40" s="410"/>
      <c r="EC40" s="410"/>
      <c r="ED40" s="410"/>
      <c r="EE40" s="410"/>
      <c r="EF40" s="410"/>
      <c r="EG40" s="410"/>
      <c r="EH40" s="410"/>
      <c r="EI40" s="410"/>
      <c r="EJ40" s="410"/>
      <c r="EK40" s="410"/>
      <c r="EL40" s="410"/>
      <c r="EM40" s="410"/>
      <c r="EN40" s="410"/>
      <c r="EO40" s="410"/>
      <c r="EP40" s="410"/>
      <c r="EQ40" s="410"/>
      <c r="ER40" s="410"/>
      <c r="ES40" s="410"/>
      <c r="ET40" s="410"/>
      <c r="EU40" s="410"/>
      <c r="EV40" s="410"/>
      <c r="EW40" s="410"/>
      <c r="EX40" s="410"/>
      <c r="EY40" s="410"/>
      <c r="EZ40" s="410"/>
      <c r="FA40" s="410"/>
      <c r="FB40" s="410"/>
      <c r="FC40" s="410"/>
      <c r="FD40" s="410"/>
      <c r="FE40" s="410"/>
      <c r="FF40" s="410"/>
      <c r="FG40" s="410"/>
      <c r="FH40" s="410"/>
      <c r="FI40" s="410"/>
      <c r="FJ40" s="410"/>
      <c r="FK40" s="410"/>
      <c r="FL40" s="410"/>
      <c r="FM40" s="410"/>
      <c r="FN40" s="410"/>
      <c r="FO40" s="410"/>
      <c r="FP40" s="410"/>
      <c r="FQ40" s="410"/>
      <c r="FR40" s="410"/>
      <c r="FS40" s="410"/>
      <c r="FT40" s="410"/>
      <c r="FU40" s="410"/>
      <c r="FV40" s="410"/>
      <c r="FW40" s="410"/>
      <c r="FX40" s="410"/>
      <c r="FY40" s="410"/>
      <c r="FZ40" s="410"/>
      <c r="GA40" s="410"/>
      <c r="GB40" s="410"/>
      <c r="GC40" s="410"/>
      <c r="GD40" s="410"/>
      <c r="GE40" s="410"/>
      <c r="GF40" s="410"/>
      <c r="GG40" s="410"/>
      <c r="GH40" s="410"/>
      <c r="GI40" s="410"/>
      <c r="GJ40" s="410"/>
      <c r="GK40" s="410"/>
      <c r="GL40" s="410"/>
      <c r="GM40" s="410"/>
      <c r="GN40" s="410"/>
      <c r="GO40" s="410"/>
      <c r="GP40" s="410"/>
      <c r="GQ40" s="410"/>
      <c r="GR40" s="410"/>
      <c r="GS40" s="410"/>
      <c r="GT40" s="410"/>
      <c r="GU40" s="410"/>
      <c r="GV40" s="410"/>
      <c r="GW40" s="410"/>
      <c r="GX40" s="410"/>
      <c r="GY40" s="410"/>
      <c r="GZ40" s="410"/>
      <c r="HA40" s="410"/>
      <c r="HB40" s="410"/>
      <c r="HC40" s="410"/>
      <c r="HD40" s="410"/>
      <c r="HE40" s="410"/>
      <c r="HF40" s="410"/>
      <c r="HG40" s="410"/>
      <c r="HH40" s="410"/>
      <c r="HI40" s="410"/>
      <c r="HJ40" s="410"/>
      <c r="HK40" s="410"/>
      <c r="HL40" s="410"/>
      <c r="HM40" s="410"/>
      <c r="HN40" s="410"/>
      <c r="HO40" s="410"/>
      <c r="HP40" s="410"/>
      <c r="HQ40" s="410"/>
      <c r="HR40" s="410"/>
      <c r="HS40" s="410"/>
      <c r="HT40" s="410"/>
      <c r="HU40" s="410"/>
      <c r="HV40" s="410"/>
      <c r="HW40" s="410"/>
      <c r="HX40" s="410"/>
      <c r="HY40" s="410"/>
      <c r="HZ40" s="410"/>
      <c r="IA40" s="410"/>
      <c r="IB40" s="410"/>
      <c r="IC40" s="410"/>
      <c r="ID40" s="410"/>
      <c r="IE40" s="410"/>
      <c r="IF40" s="410"/>
      <c r="IG40" s="410"/>
      <c r="IH40" s="410"/>
      <c r="II40" s="410"/>
      <c r="IJ40" s="410"/>
      <c r="IK40" s="410"/>
      <c r="IL40" s="410"/>
      <c r="IM40" s="410"/>
      <c r="IN40" s="410"/>
      <c r="IO40" s="410"/>
      <c r="IP40" s="410"/>
      <c r="IQ40" s="410"/>
      <c r="IR40" s="410"/>
      <c r="IS40" s="410"/>
      <c r="IT40" s="410"/>
      <c r="IU40" s="410"/>
    </row>
    <row r="41" s="398" customFormat="1" hidden="1" spans="1:255">
      <c r="A41" s="420" t="s">
        <v>872</v>
      </c>
      <c r="B41" s="421" t="s">
        <v>888</v>
      </c>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c r="CR41" s="410"/>
      <c r="CS41" s="410"/>
      <c r="CT41" s="410"/>
      <c r="CU41" s="410"/>
      <c r="CV41" s="410"/>
      <c r="CW41" s="410"/>
      <c r="CX41" s="410"/>
      <c r="CY41" s="410"/>
      <c r="CZ41" s="410"/>
      <c r="DA41" s="410"/>
      <c r="DB41" s="410"/>
      <c r="DC41" s="410"/>
      <c r="DD41" s="410"/>
      <c r="DE41" s="410"/>
      <c r="DF41" s="410"/>
      <c r="DG41" s="410"/>
      <c r="DH41" s="410"/>
      <c r="DI41" s="410"/>
      <c r="DJ41" s="410"/>
      <c r="DK41" s="410"/>
      <c r="DL41" s="410"/>
      <c r="DM41" s="410"/>
      <c r="DN41" s="410"/>
      <c r="DO41" s="410"/>
      <c r="DP41" s="410"/>
      <c r="DQ41" s="410"/>
      <c r="DR41" s="410"/>
      <c r="DS41" s="410"/>
      <c r="DT41" s="410"/>
      <c r="DU41" s="410"/>
      <c r="DV41" s="410"/>
      <c r="DW41" s="410"/>
      <c r="DX41" s="410"/>
      <c r="DY41" s="410"/>
      <c r="DZ41" s="410"/>
      <c r="EA41" s="410"/>
      <c r="EB41" s="410"/>
      <c r="EC41" s="410"/>
      <c r="ED41" s="410"/>
      <c r="EE41" s="410"/>
      <c r="EF41" s="410"/>
      <c r="EG41" s="410"/>
      <c r="EH41" s="410"/>
      <c r="EI41" s="410"/>
      <c r="EJ41" s="410"/>
      <c r="EK41" s="410"/>
      <c r="EL41" s="410"/>
      <c r="EM41" s="410"/>
      <c r="EN41" s="410"/>
      <c r="EO41" s="410"/>
      <c r="EP41" s="410"/>
      <c r="EQ41" s="410"/>
      <c r="ER41" s="410"/>
      <c r="ES41" s="410"/>
      <c r="ET41" s="410"/>
      <c r="EU41" s="410"/>
      <c r="EV41" s="410"/>
      <c r="EW41" s="410"/>
      <c r="EX41" s="410"/>
      <c r="EY41" s="410"/>
      <c r="EZ41" s="410"/>
      <c r="FA41" s="410"/>
      <c r="FB41" s="410"/>
      <c r="FC41" s="410"/>
      <c r="FD41" s="410"/>
      <c r="FE41" s="410"/>
      <c r="FF41" s="410"/>
      <c r="FG41" s="410"/>
      <c r="FH41" s="410"/>
      <c r="FI41" s="410"/>
      <c r="FJ41" s="410"/>
      <c r="FK41" s="410"/>
      <c r="FL41" s="410"/>
      <c r="FM41" s="410"/>
      <c r="FN41" s="410"/>
      <c r="FO41" s="410"/>
      <c r="FP41" s="410"/>
      <c r="FQ41" s="410"/>
      <c r="FR41" s="410"/>
      <c r="FS41" s="410"/>
      <c r="FT41" s="410"/>
      <c r="FU41" s="410"/>
      <c r="FV41" s="410"/>
      <c r="FW41" s="410"/>
      <c r="FX41" s="410"/>
      <c r="FY41" s="410"/>
      <c r="FZ41" s="410"/>
      <c r="GA41" s="410"/>
      <c r="GB41" s="410"/>
      <c r="GC41" s="410"/>
      <c r="GD41" s="410"/>
      <c r="GE41" s="410"/>
      <c r="GF41" s="410"/>
      <c r="GG41" s="410"/>
      <c r="GH41" s="410"/>
      <c r="GI41" s="410"/>
      <c r="GJ41" s="410"/>
      <c r="GK41" s="410"/>
      <c r="GL41" s="410"/>
      <c r="GM41" s="410"/>
      <c r="GN41" s="410"/>
      <c r="GO41" s="410"/>
      <c r="GP41" s="410"/>
      <c r="GQ41" s="410"/>
      <c r="GR41" s="410"/>
      <c r="GS41" s="410"/>
      <c r="GT41" s="410"/>
      <c r="GU41" s="410"/>
      <c r="GV41" s="410"/>
      <c r="GW41" s="410"/>
      <c r="GX41" s="410"/>
      <c r="GY41" s="410"/>
      <c r="GZ41" s="410"/>
      <c r="HA41" s="410"/>
      <c r="HB41" s="410"/>
      <c r="HC41" s="410"/>
      <c r="HD41" s="410"/>
      <c r="HE41" s="410"/>
      <c r="HF41" s="410"/>
      <c r="HG41" s="410"/>
      <c r="HH41" s="410"/>
      <c r="HI41" s="410"/>
      <c r="HJ41" s="410"/>
      <c r="HK41" s="410"/>
      <c r="HL41" s="410"/>
      <c r="HM41" s="410"/>
      <c r="HN41" s="410"/>
      <c r="HO41" s="410"/>
      <c r="HP41" s="410"/>
      <c r="HQ41" s="410"/>
      <c r="HR41" s="410"/>
      <c r="HS41" s="410"/>
      <c r="HT41" s="410"/>
      <c r="HU41" s="410"/>
      <c r="HV41" s="410"/>
      <c r="HW41" s="410"/>
      <c r="HX41" s="410"/>
      <c r="HY41" s="410"/>
      <c r="HZ41" s="410"/>
      <c r="IA41" s="410"/>
      <c r="IB41" s="410"/>
      <c r="IC41" s="410"/>
      <c r="ID41" s="410"/>
      <c r="IE41" s="410"/>
      <c r="IF41" s="410"/>
      <c r="IG41" s="410"/>
      <c r="IH41" s="410"/>
      <c r="II41" s="410"/>
      <c r="IJ41" s="410"/>
      <c r="IK41" s="410"/>
      <c r="IL41" s="410"/>
      <c r="IM41" s="410"/>
      <c r="IN41" s="410"/>
      <c r="IO41" s="410"/>
      <c r="IP41" s="410"/>
      <c r="IQ41" s="410"/>
      <c r="IR41" s="410"/>
      <c r="IS41" s="410"/>
      <c r="IT41" s="410"/>
      <c r="IU41" s="410"/>
    </row>
    <row r="42" s="398" customFormat="1" hidden="1" spans="1:255">
      <c r="A42" s="420" t="s">
        <v>873</v>
      </c>
      <c r="B42" s="421" t="s">
        <v>889</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c r="CE42" s="410"/>
      <c r="CF42" s="410"/>
      <c r="CG42" s="410"/>
      <c r="CH42" s="410"/>
      <c r="CI42" s="410"/>
      <c r="CJ42" s="410"/>
      <c r="CK42" s="410"/>
      <c r="CL42" s="410"/>
      <c r="CM42" s="410"/>
      <c r="CN42" s="410"/>
      <c r="CO42" s="410"/>
      <c r="CP42" s="410"/>
      <c r="CQ42" s="410"/>
      <c r="CR42" s="410"/>
      <c r="CS42" s="410"/>
      <c r="CT42" s="410"/>
      <c r="CU42" s="410"/>
      <c r="CV42" s="410"/>
      <c r="CW42" s="410"/>
      <c r="CX42" s="410"/>
      <c r="CY42" s="410"/>
      <c r="CZ42" s="410"/>
      <c r="DA42" s="410"/>
      <c r="DB42" s="410"/>
      <c r="DC42" s="410"/>
      <c r="DD42" s="410"/>
      <c r="DE42" s="410"/>
      <c r="DF42" s="410"/>
      <c r="DG42" s="410"/>
      <c r="DH42" s="410"/>
      <c r="DI42" s="410"/>
      <c r="DJ42" s="410"/>
      <c r="DK42" s="410"/>
      <c r="DL42" s="410"/>
      <c r="DM42" s="410"/>
      <c r="DN42" s="410"/>
      <c r="DO42" s="410"/>
      <c r="DP42" s="410"/>
      <c r="DQ42" s="410"/>
      <c r="DR42" s="410"/>
      <c r="DS42" s="410"/>
      <c r="DT42" s="410"/>
      <c r="DU42" s="410"/>
      <c r="DV42" s="410"/>
      <c r="DW42" s="410"/>
      <c r="DX42" s="410"/>
      <c r="DY42" s="410"/>
      <c r="DZ42" s="410"/>
      <c r="EA42" s="410"/>
      <c r="EB42" s="410"/>
      <c r="EC42" s="410"/>
      <c r="ED42" s="410"/>
      <c r="EE42" s="410"/>
      <c r="EF42" s="410"/>
      <c r="EG42" s="410"/>
      <c r="EH42" s="410"/>
      <c r="EI42" s="410"/>
      <c r="EJ42" s="410"/>
      <c r="EK42" s="410"/>
      <c r="EL42" s="410"/>
      <c r="EM42" s="410"/>
      <c r="EN42" s="410"/>
      <c r="EO42" s="410"/>
      <c r="EP42" s="410"/>
      <c r="EQ42" s="410"/>
      <c r="ER42" s="410"/>
      <c r="ES42" s="410"/>
      <c r="ET42" s="410"/>
      <c r="EU42" s="410"/>
      <c r="EV42" s="410"/>
      <c r="EW42" s="410"/>
      <c r="EX42" s="410"/>
      <c r="EY42" s="410"/>
      <c r="EZ42" s="410"/>
      <c r="FA42" s="410"/>
      <c r="FB42" s="410"/>
      <c r="FC42" s="410"/>
      <c r="FD42" s="410"/>
      <c r="FE42" s="410"/>
      <c r="FF42" s="410"/>
      <c r="FG42" s="410"/>
      <c r="FH42" s="410"/>
      <c r="FI42" s="410"/>
      <c r="FJ42" s="410"/>
      <c r="FK42" s="410"/>
      <c r="FL42" s="410"/>
      <c r="FM42" s="410"/>
      <c r="FN42" s="410"/>
      <c r="FO42" s="410"/>
      <c r="FP42" s="410"/>
      <c r="FQ42" s="410"/>
      <c r="FR42" s="410"/>
      <c r="FS42" s="410"/>
      <c r="FT42" s="410"/>
      <c r="FU42" s="410"/>
      <c r="FV42" s="410"/>
      <c r="FW42" s="410"/>
      <c r="FX42" s="410"/>
      <c r="FY42" s="410"/>
      <c r="FZ42" s="410"/>
      <c r="GA42" s="410"/>
      <c r="GB42" s="410"/>
      <c r="GC42" s="410"/>
      <c r="GD42" s="410"/>
      <c r="GE42" s="410"/>
      <c r="GF42" s="410"/>
      <c r="GG42" s="410"/>
      <c r="GH42" s="410"/>
      <c r="GI42" s="410"/>
      <c r="GJ42" s="410"/>
      <c r="GK42" s="410"/>
      <c r="GL42" s="410"/>
      <c r="GM42" s="410"/>
      <c r="GN42" s="410"/>
      <c r="GO42" s="410"/>
      <c r="GP42" s="410"/>
      <c r="GQ42" s="410"/>
      <c r="GR42" s="410"/>
      <c r="GS42" s="410"/>
      <c r="GT42" s="410"/>
      <c r="GU42" s="410"/>
      <c r="GV42" s="410"/>
      <c r="GW42" s="410"/>
      <c r="GX42" s="410"/>
      <c r="GY42" s="410"/>
      <c r="GZ42" s="410"/>
      <c r="HA42" s="410"/>
      <c r="HB42" s="410"/>
      <c r="HC42" s="410"/>
      <c r="HD42" s="410"/>
      <c r="HE42" s="410"/>
      <c r="HF42" s="410"/>
      <c r="HG42" s="410"/>
      <c r="HH42" s="410"/>
      <c r="HI42" s="410"/>
      <c r="HJ42" s="410"/>
      <c r="HK42" s="410"/>
      <c r="HL42" s="410"/>
      <c r="HM42" s="410"/>
      <c r="HN42" s="410"/>
      <c r="HO42" s="410"/>
      <c r="HP42" s="410"/>
      <c r="HQ42" s="410"/>
      <c r="HR42" s="410"/>
      <c r="HS42" s="410"/>
      <c r="HT42" s="410"/>
      <c r="HU42" s="410"/>
      <c r="HV42" s="410"/>
      <c r="HW42" s="410"/>
      <c r="HX42" s="410"/>
      <c r="HY42" s="410"/>
      <c r="HZ42" s="410"/>
      <c r="IA42" s="410"/>
      <c r="IB42" s="410"/>
      <c r="IC42" s="410"/>
      <c r="ID42" s="410"/>
      <c r="IE42" s="410"/>
      <c r="IF42" s="410"/>
      <c r="IG42" s="410"/>
      <c r="IH42" s="410"/>
      <c r="II42" s="410"/>
      <c r="IJ42" s="410"/>
      <c r="IK42" s="410"/>
      <c r="IL42" s="410"/>
      <c r="IM42" s="410"/>
      <c r="IN42" s="410"/>
      <c r="IO42" s="410"/>
      <c r="IP42" s="410"/>
      <c r="IQ42" s="410"/>
      <c r="IR42" s="410"/>
      <c r="IS42" s="410"/>
      <c r="IT42" s="410"/>
      <c r="IU42" s="410"/>
    </row>
    <row r="43" s="398" customFormat="1" hidden="1" spans="1:255">
      <c r="A43" s="420" t="s">
        <v>874</v>
      </c>
      <c r="B43" s="421" t="s">
        <v>890</v>
      </c>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c r="CO43" s="410"/>
      <c r="CP43" s="410"/>
      <c r="CQ43" s="410"/>
      <c r="CR43" s="410"/>
      <c r="CS43" s="410"/>
      <c r="CT43" s="410"/>
      <c r="CU43" s="410"/>
      <c r="CV43" s="410"/>
      <c r="CW43" s="410"/>
      <c r="CX43" s="410"/>
      <c r="CY43" s="410"/>
      <c r="CZ43" s="410"/>
      <c r="DA43" s="410"/>
      <c r="DB43" s="410"/>
      <c r="DC43" s="410"/>
      <c r="DD43" s="410"/>
      <c r="DE43" s="410"/>
      <c r="DF43" s="410"/>
      <c r="DG43" s="410"/>
      <c r="DH43" s="410"/>
      <c r="DI43" s="410"/>
      <c r="DJ43" s="410"/>
      <c r="DK43" s="410"/>
      <c r="DL43" s="410"/>
      <c r="DM43" s="410"/>
      <c r="DN43" s="410"/>
      <c r="DO43" s="410"/>
      <c r="DP43" s="410"/>
      <c r="DQ43" s="410"/>
      <c r="DR43" s="410"/>
      <c r="DS43" s="410"/>
      <c r="DT43" s="410"/>
      <c r="DU43" s="410"/>
      <c r="DV43" s="410"/>
      <c r="DW43" s="410"/>
      <c r="DX43" s="410"/>
      <c r="DY43" s="410"/>
      <c r="DZ43" s="410"/>
      <c r="EA43" s="410"/>
      <c r="EB43" s="410"/>
      <c r="EC43" s="410"/>
      <c r="ED43" s="410"/>
      <c r="EE43" s="410"/>
      <c r="EF43" s="410"/>
      <c r="EG43" s="410"/>
      <c r="EH43" s="410"/>
      <c r="EI43" s="410"/>
      <c r="EJ43" s="410"/>
      <c r="EK43" s="410"/>
      <c r="EL43" s="410"/>
      <c r="EM43" s="410"/>
      <c r="EN43" s="410"/>
      <c r="EO43" s="410"/>
      <c r="EP43" s="410"/>
      <c r="EQ43" s="410"/>
      <c r="ER43" s="410"/>
      <c r="ES43" s="410"/>
      <c r="ET43" s="410"/>
      <c r="EU43" s="410"/>
      <c r="EV43" s="410"/>
      <c r="EW43" s="410"/>
      <c r="EX43" s="410"/>
      <c r="EY43" s="410"/>
      <c r="EZ43" s="410"/>
      <c r="FA43" s="410"/>
      <c r="FB43" s="410"/>
      <c r="FC43" s="410"/>
      <c r="FD43" s="410"/>
      <c r="FE43" s="410"/>
      <c r="FF43" s="410"/>
      <c r="FG43" s="410"/>
      <c r="FH43" s="410"/>
      <c r="FI43" s="410"/>
      <c r="FJ43" s="410"/>
      <c r="FK43" s="410"/>
      <c r="FL43" s="410"/>
      <c r="FM43" s="410"/>
      <c r="FN43" s="410"/>
      <c r="FO43" s="410"/>
      <c r="FP43" s="410"/>
      <c r="FQ43" s="410"/>
      <c r="FR43" s="410"/>
      <c r="FS43" s="410"/>
      <c r="FT43" s="410"/>
      <c r="FU43" s="410"/>
      <c r="FV43" s="410"/>
      <c r="FW43" s="410"/>
      <c r="FX43" s="410"/>
      <c r="FY43" s="410"/>
      <c r="FZ43" s="410"/>
      <c r="GA43" s="410"/>
      <c r="GB43" s="410"/>
      <c r="GC43" s="410"/>
      <c r="GD43" s="410"/>
      <c r="GE43" s="410"/>
      <c r="GF43" s="410"/>
      <c r="GG43" s="410"/>
      <c r="GH43" s="410"/>
      <c r="GI43" s="410"/>
      <c r="GJ43" s="410"/>
      <c r="GK43" s="410"/>
      <c r="GL43" s="410"/>
      <c r="GM43" s="410"/>
      <c r="GN43" s="410"/>
      <c r="GO43" s="410"/>
      <c r="GP43" s="410"/>
      <c r="GQ43" s="410"/>
      <c r="GR43" s="410"/>
      <c r="GS43" s="410"/>
      <c r="GT43" s="410"/>
      <c r="GU43" s="410"/>
      <c r="GV43" s="410"/>
      <c r="GW43" s="410"/>
      <c r="GX43" s="410"/>
      <c r="GY43" s="410"/>
      <c r="GZ43" s="410"/>
      <c r="HA43" s="410"/>
      <c r="HB43" s="410"/>
      <c r="HC43" s="410"/>
      <c r="HD43" s="410"/>
      <c r="HE43" s="410"/>
      <c r="HF43" s="410"/>
      <c r="HG43" s="410"/>
      <c r="HH43" s="410"/>
      <c r="HI43" s="410"/>
      <c r="HJ43" s="410"/>
      <c r="HK43" s="410"/>
      <c r="HL43" s="410"/>
      <c r="HM43" s="410"/>
      <c r="HN43" s="410"/>
      <c r="HO43" s="410"/>
      <c r="HP43" s="410"/>
      <c r="HQ43" s="410"/>
      <c r="HR43" s="410"/>
      <c r="HS43" s="410"/>
      <c r="HT43" s="410"/>
      <c r="HU43" s="410"/>
      <c r="HV43" s="410"/>
      <c r="HW43" s="410"/>
      <c r="HX43" s="410"/>
      <c r="HY43" s="410"/>
      <c r="HZ43" s="410"/>
      <c r="IA43" s="410"/>
      <c r="IB43" s="410"/>
      <c r="IC43" s="410"/>
      <c r="ID43" s="410"/>
      <c r="IE43" s="410"/>
      <c r="IF43" s="410"/>
      <c r="IG43" s="410"/>
      <c r="IH43" s="410"/>
      <c r="II43" s="410"/>
      <c r="IJ43" s="410"/>
      <c r="IK43" s="410"/>
      <c r="IL43" s="410"/>
      <c r="IM43" s="410"/>
      <c r="IN43" s="410"/>
      <c r="IO43" s="410"/>
      <c r="IP43" s="410"/>
      <c r="IQ43" s="410"/>
      <c r="IR43" s="410"/>
      <c r="IS43" s="410"/>
      <c r="IT43" s="410"/>
      <c r="IU43" s="410"/>
    </row>
    <row r="44" s="398" customFormat="1" hidden="1" spans="1:255">
      <c r="A44" s="420" t="s">
        <v>875</v>
      </c>
      <c r="B44" s="421" t="s">
        <v>177</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10"/>
      <c r="CU44" s="410"/>
      <c r="CV44" s="410"/>
      <c r="CW44" s="410"/>
      <c r="CX44" s="410"/>
      <c r="CY44" s="410"/>
      <c r="CZ44" s="410"/>
      <c r="DA44" s="410"/>
      <c r="DB44" s="410"/>
      <c r="DC44" s="410"/>
      <c r="DD44" s="410"/>
      <c r="DE44" s="410"/>
      <c r="DF44" s="410"/>
      <c r="DG44" s="410"/>
      <c r="DH44" s="410"/>
      <c r="DI44" s="410"/>
      <c r="DJ44" s="410"/>
      <c r="DK44" s="410"/>
      <c r="DL44" s="410"/>
      <c r="DM44" s="410"/>
      <c r="DN44" s="410"/>
      <c r="DO44" s="410"/>
      <c r="DP44" s="410"/>
      <c r="DQ44" s="410"/>
      <c r="DR44" s="410"/>
      <c r="DS44" s="410"/>
      <c r="DT44" s="410"/>
      <c r="DU44" s="410"/>
      <c r="DV44" s="410"/>
      <c r="DW44" s="410"/>
      <c r="DX44" s="410"/>
      <c r="DY44" s="410"/>
      <c r="DZ44" s="410"/>
      <c r="EA44" s="410"/>
      <c r="EB44" s="410"/>
      <c r="EC44" s="410"/>
      <c r="ED44" s="410"/>
      <c r="EE44" s="410"/>
      <c r="EF44" s="410"/>
      <c r="EG44" s="410"/>
      <c r="EH44" s="410"/>
      <c r="EI44" s="410"/>
      <c r="EJ44" s="410"/>
      <c r="EK44" s="410"/>
      <c r="EL44" s="410"/>
      <c r="EM44" s="410"/>
      <c r="EN44" s="410"/>
      <c r="EO44" s="410"/>
      <c r="EP44" s="410"/>
      <c r="EQ44" s="410"/>
      <c r="ER44" s="410"/>
      <c r="ES44" s="410"/>
      <c r="ET44" s="410"/>
      <c r="EU44" s="410"/>
      <c r="EV44" s="410"/>
      <c r="EW44" s="410"/>
      <c r="EX44" s="410"/>
      <c r="EY44" s="410"/>
      <c r="EZ44" s="410"/>
      <c r="FA44" s="410"/>
      <c r="FB44" s="410"/>
      <c r="FC44" s="410"/>
      <c r="FD44" s="410"/>
      <c r="FE44" s="410"/>
      <c r="FF44" s="410"/>
      <c r="FG44" s="410"/>
      <c r="FH44" s="410"/>
      <c r="FI44" s="410"/>
      <c r="FJ44" s="410"/>
      <c r="FK44" s="410"/>
      <c r="FL44" s="410"/>
      <c r="FM44" s="410"/>
      <c r="FN44" s="410"/>
      <c r="FO44" s="410"/>
      <c r="FP44" s="410"/>
      <c r="FQ44" s="410"/>
      <c r="FR44" s="410"/>
      <c r="FS44" s="410"/>
      <c r="FT44" s="410"/>
      <c r="FU44" s="410"/>
      <c r="FV44" s="410"/>
      <c r="FW44" s="410"/>
      <c r="FX44" s="410"/>
      <c r="FY44" s="410"/>
      <c r="FZ44" s="410"/>
      <c r="GA44" s="410"/>
      <c r="GB44" s="410"/>
      <c r="GC44" s="410"/>
      <c r="GD44" s="410"/>
      <c r="GE44" s="410"/>
      <c r="GF44" s="410"/>
      <c r="GG44" s="410"/>
      <c r="GH44" s="410"/>
      <c r="GI44" s="410"/>
      <c r="GJ44" s="410"/>
      <c r="GK44" s="410"/>
      <c r="GL44" s="410"/>
      <c r="GM44" s="410"/>
      <c r="GN44" s="410"/>
      <c r="GO44" s="410"/>
      <c r="GP44" s="410"/>
      <c r="GQ44" s="410"/>
      <c r="GR44" s="410"/>
      <c r="GS44" s="410"/>
      <c r="GT44" s="410"/>
      <c r="GU44" s="410"/>
      <c r="GV44" s="410"/>
      <c r="GW44" s="410"/>
      <c r="GX44" s="410"/>
      <c r="GY44" s="410"/>
      <c r="GZ44" s="410"/>
      <c r="HA44" s="410"/>
      <c r="HB44" s="410"/>
      <c r="HC44" s="410"/>
      <c r="HD44" s="410"/>
      <c r="HE44" s="410"/>
      <c r="HF44" s="410"/>
      <c r="HG44" s="410"/>
      <c r="HH44" s="410"/>
      <c r="HI44" s="410"/>
      <c r="HJ44" s="410"/>
      <c r="HK44" s="410"/>
      <c r="HL44" s="410"/>
      <c r="HM44" s="410"/>
      <c r="HN44" s="410"/>
      <c r="HO44" s="410"/>
      <c r="HP44" s="410"/>
      <c r="HQ44" s="410"/>
      <c r="HR44" s="410"/>
      <c r="HS44" s="410"/>
      <c r="HT44" s="410"/>
      <c r="HU44" s="410"/>
      <c r="HV44" s="410"/>
      <c r="HW44" s="410"/>
      <c r="HX44" s="410"/>
      <c r="HY44" s="410"/>
      <c r="HZ44" s="410"/>
      <c r="IA44" s="410"/>
      <c r="IB44" s="410"/>
      <c r="IC44" s="410"/>
      <c r="ID44" s="410"/>
      <c r="IE44" s="410"/>
      <c r="IF44" s="410"/>
      <c r="IG44" s="410"/>
      <c r="IH44" s="410"/>
      <c r="II44" s="410"/>
      <c r="IJ44" s="410"/>
      <c r="IK44" s="410"/>
      <c r="IL44" s="410"/>
      <c r="IM44" s="410"/>
      <c r="IN44" s="410"/>
      <c r="IO44" s="410"/>
      <c r="IP44" s="410"/>
      <c r="IQ44" s="410"/>
      <c r="IR44" s="410"/>
      <c r="IS44" s="410"/>
      <c r="IT44" s="410"/>
      <c r="IU44" s="410"/>
    </row>
    <row r="45" s="398" customFormat="1" hidden="1" spans="1:255">
      <c r="A45" s="420" t="s">
        <v>876</v>
      </c>
      <c r="B45" s="421" t="s">
        <v>963</v>
      </c>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410"/>
      <c r="CV45" s="410"/>
      <c r="CW45" s="410"/>
      <c r="CX45" s="410"/>
      <c r="CY45" s="410"/>
      <c r="CZ45" s="410"/>
      <c r="DA45" s="410"/>
      <c r="DB45" s="410"/>
      <c r="DC45" s="410"/>
      <c r="DD45" s="410"/>
      <c r="DE45" s="410"/>
      <c r="DF45" s="410"/>
      <c r="DG45" s="410"/>
      <c r="DH45" s="410"/>
      <c r="DI45" s="410"/>
      <c r="DJ45" s="410"/>
      <c r="DK45" s="410"/>
      <c r="DL45" s="410"/>
      <c r="DM45" s="410"/>
      <c r="DN45" s="410"/>
      <c r="DO45" s="410"/>
      <c r="DP45" s="410"/>
      <c r="DQ45" s="410"/>
      <c r="DR45" s="410"/>
      <c r="DS45" s="410"/>
      <c r="DT45" s="410"/>
      <c r="DU45" s="410"/>
      <c r="DV45" s="410"/>
      <c r="DW45" s="410"/>
      <c r="DX45" s="410"/>
      <c r="DY45" s="410"/>
      <c r="DZ45" s="410"/>
      <c r="EA45" s="410"/>
      <c r="EB45" s="410"/>
      <c r="EC45" s="410"/>
      <c r="ED45" s="410"/>
      <c r="EE45" s="410"/>
      <c r="EF45" s="410"/>
      <c r="EG45" s="410"/>
      <c r="EH45" s="410"/>
      <c r="EI45" s="410"/>
      <c r="EJ45" s="410"/>
      <c r="EK45" s="410"/>
      <c r="EL45" s="410"/>
      <c r="EM45" s="410"/>
      <c r="EN45" s="410"/>
      <c r="EO45" s="410"/>
      <c r="EP45" s="410"/>
      <c r="EQ45" s="410"/>
      <c r="ER45" s="410"/>
      <c r="ES45" s="410"/>
      <c r="ET45" s="410"/>
      <c r="EU45" s="410"/>
      <c r="EV45" s="410"/>
      <c r="EW45" s="410"/>
      <c r="EX45" s="410"/>
      <c r="EY45" s="410"/>
      <c r="EZ45" s="410"/>
      <c r="FA45" s="410"/>
      <c r="FB45" s="410"/>
      <c r="FC45" s="410"/>
      <c r="FD45" s="410"/>
      <c r="FE45" s="410"/>
      <c r="FF45" s="410"/>
      <c r="FG45" s="410"/>
      <c r="FH45" s="410"/>
      <c r="FI45" s="410"/>
      <c r="FJ45" s="410"/>
      <c r="FK45" s="410"/>
      <c r="FL45" s="410"/>
      <c r="FM45" s="410"/>
      <c r="FN45" s="410"/>
      <c r="FO45" s="410"/>
      <c r="FP45" s="410"/>
      <c r="FQ45" s="410"/>
      <c r="FR45" s="410"/>
      <c r="FS45" s="410"/>
      <c r="FT45" s="410"/>
      <c r="FU45" s="410"/>
      <c r="FV45" s="410"/>
      <c r="FW45" s="410"/>
      <c r="FX45" s="410"/>
      <c r="FY45" s="410"/>
      <c r="FZ45" s="410"/>
      <c r="GA45" s="410"/>
      <c r="GB45" s="410"/>
      <c r="GC45" s="410"/>
      <c r="GD45" s="410"/>
      <c r="GE45" s="410"/>
      <c r="GF45" s="410"/>
      <c r="GG45" s="410"/>
      <c r="GH45" s="410"/>
      <c r="GI45" s="410"/>
      <c r="GJ45" s="410"/>
      <c r="GK45" s="410"/>
      <c r="GL45" s="410"/>
      <c r="GM45" s="410"/>
      <c r="GN45" s="410"/>
      <c r="GO45" s="410"/>
      <c r="GP45" s="410"/>
      <c r="GQ45" s="410"/>
      <c r="GR45" s="410"/>
      <c r="GS45" s="410"/>
      <c r="GT45" s="410"/>
      <c r="GU45" s="410"/>
      <c r="GV45" s="410"/>
      <c r="GW45" s="410"/>
      <c r="GX45" s="410"/>
      <c r="GY45" s="410"/>
      <c r="GZ45" s="410"/>
      <c r="HA45" s="410"/>
      <c r="HB45" s="410"/>
      <c r="HC45" s="410"/>
      <c r="HD45" s="410"/>
      <c r="HE45" s="410"/>
      <c r="HF45" s="410"/>
      <c r="HG45" s="410"/>
      <c r="HH45" s="410"/>
      <c r="HI45" s="410"/>
      <c r="HJ45" s="410"/>
      <c r="HK45" s="410"/>
      <c r="HL45" s="410"/>
      <c r="HM45" s="410"/>
      <c r="HN45" s="410"/>
      <c r="HO45" s="410"/>
      <c r="HP45" s="410"/>
      <c r="HQ45" s="410"/>
      <c r="HR45" s="410"/>
      <c r="HS45" s="410"/>
      <c r="HT45" s="410"/>
      <c r="HU45" s="410"/>
      <c r="HV45" s="410"/>
      <c r="HW45" s="410"/>
      <c r="HX45" s="410"/>
      <c r="HY45" s="410"/>
      <c r="HZ45" s="410"/>
      <c r="IA45" s="410"/>
      <c r="IB45" s="410"/>
      <c r="IC45" s="410"/>
      <c r="ID45" s="410"/>
      <c r="IE45" s="410"/>
      <c r="IF45" s="410"/>
      <c r="IG45" s="410"/>
      <c r="IH45" s="410"/>
      <c r="II45" s="410"/>
      <c r="IJ45" s="410"/>
      <c r="IK45" s="410"/>
      <c r="IL45" s="410"/>
      <c r="IM45" s="410"/>
      <c r="IN45" s="410"/>
      <c r="IO45" s="410"/>
      <c r="IP45" s="410"/>
      <c r="IQ45" s="410"/>
      <c r="IR45" s="410"/>
      <c r="IS45" s="410"/>
      <c r="IT45" s="410"/>
      <c r="IU45" s="410"/>
    </row>
    <row r="46" s="398" customFormat="1" hidden="1" spans="1:255">
      <c r="A46" s="420" t="s">
        <v>877</v>
      </c>
      <c r="B46" s="421" t="s">
        <v>893</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c r="CR46" s="410"/>
      <c r="CS46" s="410"/>
      <c r="CT46" s="410"/>
      <c r="CU46" s="410"/>
      <c r="CV46" s="410"/>
      <c r="CW46" s="410"/>
      <c r="CX46" s="410"/>
      <c r="CY46" s="410"/>
      <c r="CZ46" s="410"/>
      <c r="DA46" s="410"/>
      <c r="DB46" s="410"/>
      <c r="DC46" s="410"/>
      <c r="DD46" s="410"/>
      <c r="DE46" s="410"/>
      <c r="DF46" s="410"/>
      <c r="DG46" s="410"/>
      <c r="DH46" s="410"/>
      <c r="DI46" s="410"/>
      <c r="DJ46" s="410"/>
      <c r="DK46" s="410"/>
      <c r="DL46" s="410"/>
      <c r="DM46" s="410"/>
      <c r="DN46" s="410"/>
      <c r="DO46" s="410"/>
      <c r="DP46" s="410"/>
      <c r="DQ46" s="410"/>
      <c r="DR46" s="410"/>
      <c r="DS46" s="410"/>
      <c r="DT46" s="410"/>
      <c r="DU46" s="410"/>
      <c r="DV46" s="410"/>
      <c r="DW46" s="410"/>
      <c r="DX46" s="410"/>
      <c r="DY46" s="410"/>
      <c r="DZ46" s="410"/>
      <c r="EA46" s="410"/>
      <c r="EB46" s="410"/>
      <c r="EC46" s="410"/>
      <c r="ED46" s="410"/>
      <c r="EE46" s="410"/>
      <c r="EF46" s="410"/>
      <c r="EG46" s="410"/>
      <c r="EH46" s="410"/>
      <c r="EI46" s="410"/>
      <c r="EJ46" s="410"/>
      <c r="EK46" s="410"/>
      <c r="EL46" s="410"/>
      <c r="EM46" s="410"/>
      <c r="EN46" s="410"/>
      <c r="EO46" s="410"/>
      <c r="EP46" s="410"/>
      <c r="EQ46" s="410"/>
      <c r="ER46" s="410"/>
      <c r="ES46" s="410"/>
      <c r="ET46" s="410"/>
      <c r="EU46" s="410"/>
      <c r="EV46" s="410"/>
      <c r="EW46" s="410"/>
      <c r="EX46" s="410"/>
      <c r="EY46" s="410"/>
      <c r="EZ46" s="410"/>
      <c r="FA46" s="410"/>
      <c r="FB46" s="410"/>
      <c r="FC46" s="410"/>
      <c r="FD46" s="410"/>
      <c r="FE46" s="410"/>
      <c r="FF46" s="410"/>
      <c r="FG46" s="410"/>
      <c r="FH46" s="410"/>
      <c r="FI46" s="410"/>
      <c r="FJ46" s="410"/>
      <c r="FK46" s="410"/>
      <c r="FL46" s="410"/>
      <c r="FM46" s="410"/>
      <c r="FN46" s="410"/>
      <c r="FO46" s="410"/>
      <c r="FP46" s="410"/>
      <c r="FQ46" s="410"/>
      <c r="FR46" s="410"/>
      <c r="FS46" s="410"/>
      <c r="FT46" s="410"/>
      <c r="FU46" s="410"/>
      <c r="FV46" s="410"/>
      <c r="FW46" s="410"/>
      <c r="FX46" s="410"/>
      <c r="FY46" s="410"/>
      <c r="FZ46" s="410"/>
      <c r="GA46" s="410"/>
      <c r="GB46" s="410"/>
      <c r="GC46" s="410"/>
      <c r="GD46" s="410"/>
      <c r="GE46" s="410"/>
      <c r="GF46" s="410"/>
      <c r="GG46" s="410"/>
      <c r="GH46" s="410"/>
      <c r="GI46" s="410"/>
      <c r="GJ46" s="410"/>
      <c r="GK46" s="410"/>
      <c r="GL46" s="410"/>
      <c r="GM46" s="410"/>
      <c r="GN46" s="410"/>
      <c r="GO46" s="410"/>
      <c r="GP46" s="410"/>
      <c r="GQ46" s="410"/>
      <c r="GR46" s="410"/>
      <c r="GS46" s="410"/>
      <c r="GT46" s="410"/>
      <c r="GU46" s="410"/>
      <c r="GV46" s="410"/>
      <c r="GW46" s="410"/>
      <c r="GX46" s="410"/>
      <c r="GY46" s="410"/>
      <c r="GZ46" s="410"/>
      <c r="HA46" s="410"/>
      <c r="HB46" s="410"/>
      <c r="HC46" s="410"/>
      <c r="HD46" s="410"/>
      <c r="HE46" s="410"/>
      <c r="HF46" s="410"/>
      <c r="HG46" s="410"/>
      <c r="HH46" s="410"/>
      <c r="HI46" s="410"/>
      <c r="HJ46" s="410"/>
      <c r="HK46" s="410"/>
      <c r="HL46" s="410"/>
      <c r="HM46" s="410"/>
      <c r="HN46" s="410"/>
      <c r="HO46" s="410"/>
      <c r="HP46" s="410"/>
      <c r="HQ46" s="410"/>
      <c r="HR46" s="410"/>
      <c r="HS46" s="410"/>
      <c r="HT46" s="410"/>
      <c r="HU46" s="410"/>
      <c r="HV46" s="410"/>
      <c r="HW46" s="410"/>
      <c r="HX46" s="410"/>
      <c r="HY46" s="410"/>
      <c r="HZ46" s="410"/>
      <c r="IA46" s="410"/>
      <c r="IB46" s="410"/>
      <c r="IC46" s="410"/>
      <c r="ID46" s="410"/>
      <c r="IE46" s="410"/>
      <c r="IF46" s="410"/>
      <c r="IG46" s="410"/>
      <c r="IH46" s="410"/>
      <c r="II46" s="410"/>
      <c r="IJ46" s="410"/>
      <c r="IK46" s="410"/>
      <c r="IL46" s="410"/>
      <c r="IM46" s="410"/>
      <c r="IN46" s="410"/>
      <c r="IO46" s="410"/>
      <c r="IP46" s="410"/>
      <c r="IQ46" s="410"/>
      <c r="IR46" s="410"/>
      <c r="IS46" s="410"/>
      <c r="IT46" s="410"/>
      <c r="IU46" s="410"/>
    </row>
    <row r="47" s="398" customFormat="1" hidden="1" spans="1:255">
      <c r="A47" s="420" t="s">
        <v>878</v>
      </c>
      <c r="B47" s="421" t="s">
        <v>153</v>
      </c>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c r="CR47" s="410"/>
      <c r="CS47" s="410"/>
      <c r="CT47" s="410"/>
      <c r="CU47" s="410"/>
      <c r="CV47" s="410"/>
      <c r="CW47" s="410"/>
      <c r="CX47" s="410"/>
      <c r="CY47" s="410"/>
      <c r="CZ47" s="410"/>
      <c r="DA47" s="410"/>
      <c r="DB47" s="410"/>
      <c r="DC47" s="410"/>
      <c r="DD47" s="410"/>
      <c r="DE47" s="410"/>
      <c r="DF47" s="410"/>
      <c r="DG47" s="410"/>
      <c r="DH47" s="410"/>
      <c r="DI47" s="410"/>
      <c r="DJ47" s="410"/>
      <c r="DK47" s="410"/>
      <c r="DL47" s="410"/>
      <c r="DM47" s="410"/>
      <c r="DN47" s="410"/>
      <c r="DO47" s="410"/>
      <c r="DP47" s="410"/>
      <c r="DQ47" s="410"/>
      <c r="DR47" s="410"/>
      <c r="DS47" s="410"/>
      <c r="DT47" s="410"/>
      <c r="DU47" s="410"/>
      <c r="DV47" s="410"/>
      <c r="DW47" s="410"/>
      <c r="DX47" s="410"/>
      <c r="DY47" s="410"/>
      <c r="DZ47" s="410"/>
      <c r="EA47" s="410"/>
      <c r="EB47" s="410"/>
      <c r="EC47" s="410"/>
      <c r="ED47" s="410"/>
      <c r="EE47" s="410"/>
      <c r="EF47" s="410"/>
      <c r="EG47" s="410"/>
      <c r="EH47" s="410"/>
      <c r="EI47" s="410"/>
      <c r="EJ47" s="410"/>
      <c r="EK47" s="410"/>
      <c r="EL47" s="410"/>
      <c r="EM47" s="410"/>
      <c r="EN47" s="410"/>
      <c r="EO47" s="410"/>
      <c r="EP47" s="410"/>
      <c r="EQ47" s="410"/>
      <c r="ER47" s="410"/>
      <c r="ES47" s="410"/>
      <c r="ET47" s="410"/>
      <c r="EU47" s="410"/>
      <c r="EV47" s="410"/>
      <c r="EW47" s="410"/>
      <c r="EX47" s="410"/>
      <c r="EY47" s="410"/>
      <c r="EZ47" s="410"/>
      <c r="FA47" s="410"/>
      <c r="FB47" s="410"/>
      <c r="FC47" s="410"/>
      <c r="FD47" s="410"/>
      <c r="FE47" s="410"/>
      <c r="FF47" s="410"/>
      <c r="FG47" s="410"/>
      <c r="FH47" s="410"/>
      <c r="FI47" s="410"/>
      <c r="FJ47" s="410"/>
      <c r="FK47" s="410"/>
      <c r="FL47" s="410"/>
      <c r="FM47" s="410"/>
      <c r="FN47" s="410"/>
      <c r="FO47" s="410"/>
      <c r="FP47" s="410"/>
      <c r="FQ47" s="410"/>
      <c r="FR47" s="410"/>
      <c r="FS47" s="410"/>
      <c r="FT47" s="410"/>
      <c r="FU47" s="410"/>
      <c r="FV47" s="410"/>
      <c r="FW47" s="410"/>
      <c r="FX47" s="410"/>
      <c r="FY47" s="410"/>
      <c r="FZ47" s="410"/>
      <c r="GA47" s="410"/>
      <c r="GB47" s="410"/>
      <c r="GC47" s="410"/>
      <c r="GD47" s="410"/>
      <c r="GE47" s="410"/>
      <c r="GF47" s="410"/>
      <c r="GG47" s="410"/>
      <c r="GH47" s="410"/>
      <c r="GI47" s="410"/>
      <c r="GJ47" s="410"/>
      <c r="GK47" s="410"/>
      <c r="GL47" s="410"/>
      <c r="GM47" s="410"/>
      <c r="GN47" s="410"/>
      <c r="GO47" s="410"/>
      <c r="GP47" s="410"/>
      <c r="GQ47" s="410"/>
      <c r="GR47" s="410"/>
      <c r="GS47" s="410"/>
      <c r="GT47" s="410"/>
      <c r="GU47" s="410"/>
      <c r="GV47" s="410"/>
      <c r="GW47" s="410"/>
      <c r="GX47" s="410"/>
      <c r="GY47" s="410"/>
      <c r="GZ47" s="410"/>
      <c r="HA47" s="410"/>
      <c r="HB47" s="410"/>
      <c r="HC47" s="410"/>
      <c r="HD47" s="410"/>
      <c r="HE47" s="410"/>
      <c r="HF47" s="410"/>
      <c r="HG47" s="410"/>
      <c r="HH47" s="410"/>
      <c r="HI47" s="410"/>
      <c r="HJ47" s="410"/>
      <c r="HK47" s="410"/>
      <c r="HL47" s="410"/>
      <c r="HM47" s="410"/>
      <c r="HN47" s="410"/>
      <c r="HO47" s="410"/>
      <c r="HP47" s="410"/>
      <c r="HQ47" s="410"/>
      <c r="HR47" s="410"/>
      <c r="HS47" s="410"/>
      <c r="HT47" s="410"/>
      <c r="HU47" s="410"/>
      <c r="HV47" s="410"/>
      <c r="HW47" s="410"/>
      <c r="HX47" s="410"/>
      <c r="HY47" s="410"/>
      <c r="HZ47" s="410"/>
      <c r="IA47" s="410"/>
      <c r="IB47" s="410"/>
      <c r="IC47" s="410"/>
      <c r="ID47" s="410"/>
      <c r="IE47" s="410"/>
      <c r="IF47" s="410"/>
      <c r="IG47" s="410"/>
      <c r="IH47" s="410"/>
      <c r="II47" s="410"/>
      <c r="IJ47" s="410"/>
      <c r="IK47" s="410"/>
      <c r="IL47" s="410"/>
      <c r="IM47" s="410"/>
      <c r="IN47" s="410"/>
      <c r="IO47" s="410"/>
      <c r="IP47" s="410"/>
      <c r="IQ47" s="410"/>
      <c r="IR47" s="410"/>
      <c r="IS47" s="410"/>
      <c r="IT47" s="410"/>
      <c r="IU47" s="410"/>
    </row>
    <row r="48" s="398" customFormat="1" hidden="1" spans="1:255">
      <c r="A48" s="420" t="s">
        <v>879</v>
      </c>
      <c r="B48" s="421" t="s">
        <v>894</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410"/>
      <c r="CY48" s="410"/>
      <c r="CZ48" s="410"/>
      <c r="DA48" s="410"/>
      <c r="DB48" s="410"/>
      <c r="DC48" s="410"/>
      <c r="DD48" s="410"/>
      <c r="DE48" s="410"/>
      <c r="DF48" s="410"/>
      <c r="DG48" s="410"/>
      <c r="DH48" s="410"/>
      <c r="DI48" s="410"/>
      <c r="DJ48" s="410"/>
      <c r="DK48" s="410"/>
      <c r="DL48" s="410"/>
      <c r="DM48" s="410"/>
      <c r="DN48" s="410"/>
      <c r="DO48" s="410"/>
      <c r="DP48" s="410"/>
      <c r="DQ48" s="410"/>
      <c r="DR48" s="410"/>
      <c r="DS48" s="410"/>
      <c r="DT48" s="410"/>
      <c r="DU48" s="410"/>
      <c r="DV48" s="410"/>
      <c r="DW48" s="410"/>
      <c r="DX48" s="410"/>
      <c r="DY48" s="410"/>
      <c r="DZ48" s="410"/>
      <c r="EA48" s="410"/>
      <c r="EB48" s="410"/>
      <c r="EC48" s="410"/>
      <c r="ED48" s="410"/>
      <c r="EE48" s="410"/>
      <c r="EF48" s="410"/>
      <c r="EG48" s="410"/>
      <c r="EH48" s="410"/>
      <c r="EI48" s="410"/>
      <c r="EJ48" s="410"/>
      <c r="EK48" s="410"/>
      <c r="EL48" s="410"/>
      <c r="EM48" s="410"/>
      <c r="EN48" s="410"/>
      <c r="EO48" s="410"/>
      <c r="EP48" s="410"/>
      <c r="EQ48" s="410"/>
      <c r="ER48" s="410"/>
      <c r="ES48" s="410"/>
      <c r="ET48" s="410"/>
      <c r="EU48" s="410"/>
      <c r="EV48" s="410"/>
      <c r="EW48" s="410"/>
      <c r="EX48" s="410"/>
      <c r="EY48" s="410"/>
      <c r="EZ48" s="410"/>
      <c r="FA48" s="410"/>
      <c r="FB48" s="410"/>
      <c r="FC48" s="410"/>
      <c r="FD48" s="410"/>
      <c r="FE48" s="410"/>
      <c r="FF48" s="410"/>
      <c r="FG48" s="410"/>
      <c r="FH48" s="410"/>
      <c r="FI48" s="410"/>
      <c r="FJ48" s="410"/>
      <c r="FK48" s="410"/>
      <c r="FL48" s="410"/>
      <c r="FM48" s="410"/>
      <c r="FN48" s="410"/>
      <c r="FO48" s="410"/>
      <c r="FP48" s="410"/>
      <c r="FQ48" s="410"/>
      <c r="FR48" s="410"/>
      <c r="FS48" s="410"/>
      <c r="FT48" s="410"/>
      <c r="FU48" s="410"/>
      <c r="FV48" s="410"/>
      <c r="FW48" s="410"/>
      <c r="FX48" s="410"/>
      <c r="FY48" s="410"/>
      <c r="FZ48" s="410"/>
      <c r="GA48" s="410"/>
      <c r="GB48" s="410"/>
      <c r="GC48" s="410"/>
      <c r="GD48" s="410"/>
      <c r="GE48" s="410"/>
      <c r="GF48" s="410"/>
      <c r="GG48" s="410"/>
      <c r="GH48" s="410"/>
      <c r="GI48" s="410"/>
      <c r="GJ48" s="410"/>
      <c r="GK48" s="410"/>
      <c r="GL48" s="410"/>
      <c r="GM48" s="410"/>
      <c r="GN48" s="410"/>
      <c r="GO48" s="410"/>
      <c r="GP48" s="410"/>
      <c r="GQ48" s="410"/>
      <c r="GR48" s="410"/>
      <c r="GS48" s="410"/>
      <c r="GT48" s="410"/>
      <c r="GU48" s="410"/>
      <c r="GV48" s="410"/>
      <c r="GW48" s="410"/>
      <c r="GX48" s="410"/>
      <c r="GY48" s="410"/>
      <c r="GZ48" s="410"/>
      <c r="HA48" s="410"/>
      <c r="HB48" s="410"/>
      <c r="HC48" s="410"/>
      <c r="HD48" s="410"/>
      <c r="HE48" s="410"/>
      <c r="HF48" s="410"/>
      <c r="HG48" s="410"/>
      <c r="HH48" s="410"/>
      <c r="HI48" s="410"/>
      <c r="HJ48" s="410"/>
      <c r="HK48" s="410"/>
      <c r="HL48" s="410"/>
      <c r="HM48" s="410"/>
      <c r="HN48" s="410"/>
      <c r="HO48" s="410"/>
      <c r="HP48" s="410"/>
      <c r="HQ48" s="410"/>
      <c r="HR48" s="410"/>
      <c r="HS48" s="410"/>
      <c r="HT48" s="410"/>
      <c r="HU48" s="410"/>
      <c r="HV48" s="410"/>
      <c r="HW48" s="410"/>
      <c r="HX48" s="410"/>
      <c r="HY48" s="410"/>
      <c r="HZ48" s="410"/>
      <c r="IA48" s="410"/>
      <c r="IB48" s="410"/>
      <c r="IC48" s="410"/>
      <c r="ID48" s="410"/>
      <c r="IE48" s="410"/>
      <c r="IF48" s="410"/>
      <c r="IG48" s="410"/>
      <c r="IH48" s="410"/>
      <c r="II48" s="410"/>
      <c r="IJ48" s="410"/>
      <c r="IK48" s="410"/>
      <c r="IL48" s="410"/>
      <c r="IM48" s="410"/>
      <c r="IN48" s="410"/>
      <c r="IO48" s="410"/>
      <c r="IP48" s="410"/>
      <c r="IQ48" s="410"/>
      <c r="IR48" s="410"/>
      <c r="IS48" s="410"/>
      <c r="IT48" s="410"/>
      <c r="IU48" s="410"/>
    </row>
    <row r="49" s="398" customFormat="1" ht="15" hidden="1" spans="1:255">
      <c r="A49" s="422" t="s">
        <v>880</v>
      </c>
      <c r="B49" s="423" t="s">
        <v>147</v>
      </c>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410"/>
      <c r="CY49" s="410"/>
      <c r="CZ49" s="410"/>
      <c r="DA49" s="410"/>
      <c r="DB49" s="410"/>
      <c r="DC49" s="410"/>
      <c r="DD49" s="410"/>
      <c r="DE49" s="410"/>
      <c r="DF49" s="410"/>
      <c r="DG49" s="410"/>
      <c r="DH49" s="410"/>
      <c r="DI49" s="410"/>
      <c r="DJ49" s="410"/>
      <c r="DK49" s="410"/>
      <c r="DL49" s="410"/>
      <c r="DM49" s="410"/>
      <c r="DN49" s="410"/>
      <c r="DO49" s="410"/>
      <c r="DP49" s="410"/>
      <c r="DQ49" s="410"/>
      <c r="DR49" s="410"/>
      <c r="DS49" s="410"/>
      <c r="DT49" s="410"/>
      <c r="DU49" s="410"/>
      <c r="DV49" s="410"/>
      <c r="DW49" s="410"/>
      <c r="DX49" s="410"/>
      <c r="DY49" s="410"/>
      <c r="DZ49" s="410"/>
      <c r="EA49" s="410"/>
      <c r="EB49" s="410"/>
      <c r="EC49" s="410"/>
      <c r="ED49" s="410"/>
      <c r="EE49" s="410"/>
      <c r="EF49" s="410"/>
      <c r="EG49" s="410"/>
      <c r="EH49" s="410"/>
      <c r="EI49" s="410"/>
      <c r="EJ49" s="410"/>
      <c r="EK49" s="410"/>
      <c r="EL49" s="410"/>
      <c r="EM49" s="410"/>
      <c r="EN49" s="410"/>
      <c r="EO49" s="410"/>
      <c r="EP49" s="410"/>
      <c r="EQ49" s="410"/>
      <c r="ER49" s="410"/>
      <c r="ES49" s="410"/>
      <c r="ET49" s="410"/>
      <c r="EU49" s="410"/>
      <c r="EV49" s="410"/>
      <c r="EW49" s="410"/>
      <c r="EX49" s="410"/>
      <c r="EY49" s="410"/>
      <c r="EZ49" s="410"/>
      <c r="FA49" s="410"/>
      <c r="FB49" s="410"/>
      <c r="FC49" s="410"/>
      <c r="FD49" s="410"/>
      <c r="FE49" s="410"/>
      <c r="FF49" s="410"/>
      <c r="FG49" s="410"/>
      <c r="FH49" s="410"/>
      <c r="FI49" s="410"/>
      <c r="FJ49" s="410"/>
      <c r="FK49" s="410"/>
      <c r="FL49" s="410"/>
      <c r="FM49" s="410"/>
      <c r="FN49" s="410"/>
      <c r="FO49" s="410"/>
      <c r="FP49" s="410"/>
      <c r="FQ49" s="410"/>
      <c r="FR49" s="410"/>
      <c r="FS49" s="410"/>
      <c r="FT49" s="410"/>
      <c r="FU49" s="410"/>
      <c r="FV49" s="410"/>
      <c r="FW49" s="410"/>
      <c r="FX49" s="410"/>
      <c r="FY49" s="410"/>
      <c r="FZ49" s="410"/>
      <c r="GA49" s="410"/>
      <c r="GB49" s="410"/>
      <c r="GC49" s="410"/>
      <c r="GD49" s="410"/>
      <c r="GE49" s="410"/>
      <c r="GF49" s="410"/>
      <c r="GG49" s="410"/>
      <c r="GH49" s="410"/>
      <c r="GI49" s="410"/>
      <c r="GJ49" s="410"/>
      <c r="GK49" s="410"/>
      <c r="GL49" s="410"/>
      <c r="GM49" s="410"/>
      <c r="GN49" s="410"/>
      <c r="GO49" s="410"/>
      <c r="GP49" s="410"/>
      <c r="GQ49" s="410"/>
      <c r="GR49" s="410"/>
      <c r="GS49" s="410"/>
      <c r="GT49" s="410"/>
      <c r="GU49" s="410"/>
      <c r="GV49" s="410"/>
      <c r="GW49" s="410"/>
      <c r="GX49" s="410"/>
      <c r="GY49" s="410"/>
      <c r="GZ49" s="410"/>
      <c r="HA49" s="410"/>
      <c r="HB49" s="410"/>
      <c r="HC49" s="410"/>
      <c r="HD49" s="410"/>
      <c r="HE49" s="410"/>
      <c r="HF49" s="410"/>
      <c r="HG49" s="410"/>
      <c r="HH49" s="410"/>
      <c r="HI49" s="410"/>
      <c r="HJ49" s="410"/>
      <c r="HK49" s="410"/>
      <c r="HL49" s="410"/>
      <c r="HM49" s="410"/>
      <c r="HN49" s="410"/>
      <c r="HO49" s="410"/>
      <c r="HP49" s="410"/>
      <c r="HQ49" s="410"/>
      <c r="HR49" s="410"/>
      <c r="HS49" s="410"/>
      <c r="HT49" s="410"/>
      <c r="HU49" s="410"/>
      <c r="HV49" s="410"/>
      <c r="HW49" s="410"/>
      <c r="HX49" s="410"/>
      <c r="HY49" s="410"/>
      <c r="HZ49" s="410"/>
      <c r="IA49" s="410"/>
      <c r="IB49" s="410"/>
      <c r="IC49" s="410"/>
      <c r="ID49" s="410"/>
      <c r="IE49" s="410"/>
      <c r="IF49" s="410"/>
      <c r="IG49" s="410"/>
      <c r="IH49" s="410"/>
      <c r="II49" s="410"/>
      <c r="IJ49" s="410"/>
      <c r="IK49" s="410"/>
      <c r="IL49" s="410"/>
      <c r="IM49" s="410"/>
      <c r="IN49" s="410"/>
      <c r="IO49" s="410"/>
      <c r="IP49" s="410"/>
      <c r="IQ49" s="410"/>
      <c r="IR49" s="410"/>
      <c r="IS49" s="410"/>
      <c r="IT49" s="410"/>
      <c r="IU49" s="41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78" t="s">
        <v>964</v>
      </c>
      <c r="B1" s="378"/>
      <c r="C1" s="378"/>
      <c r="D1" s="378"/>
      <c r="E1" s="378"/>
      <c r="F1" s="378"/>
      <c r="G1" s="378"/>
      <c r="H1" s="378"/>
      <c r="I1" s="378"/>
      <c r="J1" s="378"/>
      <c r="K1" s="378"/>
      <c r="L1" s="378"/>
      <c r="M1" s="378"/>
      <c r="N1" s="378"/>
      <c r="O1" s="378"/>
      <c r="P1" s="378"/>
      <c r="Q1" s="378"/>
      <c r="R1" s="378"/>
      <c r="S1" s="378"/>
      <c r="T1" s="378"/>
      <c r="U1" s="378"/>
      <c r="V1" s="378"/>
      <c r="W1" s="378"/>
      <c r="X1" s="378"/>
      <c r="Y1" s="29" t="s">
        <v>139</v>
      </c>
    </row>
    <row r="2" ht="22.5" spans="1:25">
      <c r="A2" s="379" t="s">
        <v>965</v>
      </c>
      <c r="B2" s="379"/>
      <c r="C2" s="379"/>
      <c r="D2" s="379"/>
      <c r="E2" s="379"/>
      <c r="F2" s="379"/>
      <c r="G2" s="379"/>
      <c r="H2" s="379"/>
      <c r="I2" s="379"/>
      <c r="J2" s="379"/>
      <c r="K2" s="379"/>
      <c r="L2" s="379"/>
      <c r="M2" s="379"/>
      <c r="N2" s="379"/>
      <c r="O2" s="379"/>
      <c r="P2" s="379"/>
      <c r="Q2" s="379"/>
      <c r="R2" s="379"/>
      <c r="S2" s="379"/>
      <c r="T2" s="379"/>
      <c r="U2" s="379"/>
      <c r="V2" s="379"/>
      <c r="W2" s="379"/>
      <c r="X2" s="379"/>
      <c r="Y2" s="29" t="s">
        <v>69</v>
      </c>
    </row>
    <row r="3" ht="17.25" spans="1:24">
      <c r="A3" s="380" t="s">
        <v>966</v>
      </c>
      <c r="B3" s="380" t="s">
        <v>69</v>
      </c>
      <c r="C3" s="380" t="s">
        <v>954</v>
      </c>
      <c r="D3" s="380" t="s">
        <v>967</v>
      </c>
      <c r="E3" s="381" t="s">
        <v>71</v>
      </c>
      <c r="F3" s="381" t="s">
        <v>968</v>
      </c>
      <c r="G3" s="381" t="s">
        <v>969</v>
      </c>
      <c r="H3" s="381" t="s">
        <v>970</v>
      </c>
      <c r="I3" s="381" t="s">
        <v>971</v>
      </c>
      <c r="J3" s="381" t="s">
        <v>885</v>
      </c>
      <c r="K3" s="393" t="s">
        <v>972</v>
      </c>
      <c r="L3" s="394" t="s">
        <v>186</v>
      </c>
      <c r="M3" s="394" t="s">
        <v>973</v>
      </c>
      <c r="N3" s="394" t="s">
        <v>974</v>
      </c>
      <c r="O3" s="381" t="s">
        <v>252</v>
      </c>
      <c r="P3" s="381" t="s">
        <v>73</v>
      </c>
      <c r="Q3" s="381" t="s">
        <v>975</v>
      </c>
      <c r="R3" s="381" t="s">
        <v>889</v>
      </c>
      <c r="S3" s="381" t="s">
        <v>890</v>
      </c>
      <c r="T3" s="381" t="s">
        <v>891</v>
      </c>
      <c r="U3" s="393" t="s">
        <v>976</v>
      </c>
      <c r="V3" s="394" t="s">
        <v>153</v>
      </c>
      <c r="W3" s="394" t="s">
        <v>894</v>
      </c>
      <c r="X3" s="394" t="s">
        <v>147</v>
      </c>
    </row>
    <row r="4" ht="17.25" spans="1:24">
      <c r="A4" s="380"/>
      <c r="B4" s="382" t="s">
        <v>859</v>
      </c>
      <c r="C4" s="382">
        <v>1</v>
      </c>
      <c r="D4" s="382">
        <v>2</v>
      </c>
      <c r="E4" s="382" t="s">
        <v>860</v>
      </c>
      <c r="F4" s="382" t="s">
        <v>977</v>
      </c>
      <c r="G4" s="382" t="s">
        <v>862</v>
      </c>
      <c r="H4" s="382" t="s">
        <v>863</v>
      </c>
      <c r="I4" s="382" t="s">
        <v>864</v>
      </c>
      <c r="J4" s="382" t="s">
        <v>865</v>
      </c>
      <c r="K4" s="382" t="s">
        <v>866</v>
      </c>
      <c r="L4" s="382" t="s">
        <v>978</v>
      </c>
      <c r="M4" s="382" t="s">
        <v>868</v>
      </c>
      <c r="N4" s="382" t="s">
        <v>869</v>
      </c>
      <c r="O4" s="382" t="s">
        <v>870</v>
      </c>
      <c r="P4" s="382" t="s">
        <v>871</v>
      </c>
      <c r="Q4" s="382" t="s">
        <v>872</v>
      </c>
      <c r="R4" s="382" t="s">
        <v>873</v>
      </c>
      <c r="S4" s="382" t="s">
        <v>874</v>
      </c>
      <c r="T4" s="382" t="s">
        <v>875</v>
      </c>
      <c r="U4" s="382" t="s">
        <v>876</v>
      </c>
      <c r="V4" s="382" t="s">
        <v>878</v>
      </c>
      <c r="W4" s="382" t="s">
        <v>879</v>
      </c>
      <c r="X4" s="382" t="s">
        <v>880</v>
      </c>
    </row>
    <row r="5" ht="17.25" spans="1:24">
      <c r="A5" s="383" t="s">
        <v>979</v>
      </c>
      <c r="B5" s="384">
        <v>0.5</v>
      </c>
      <c r="C5" s="385">
        <v>111.2</v>
      </c>
      <c r="D5" s="385">
        <v>111.2</v>
      </c>
      <c r="E5" s="385">
        <v>77.7</v>
      </c>
      <c r="F5" s="385">
        <v>116.2</v>
      </c>
      <c r="G5" s="385">
        <v>120.4</v>
      </c>
      <c r="H5" s="386">
        <v>175.9</v>
      </c>
      <c r="I5" s="386">
        <v>176</v>
      </c>
      <c r="J5" s="395">
        <v>148.2</v>
      </c>
      <c r="K5" s="386">
        <v>251.8</v>
      </c>
      <c r="L5" s="395">
        <v>83.9</v>
      </c>
      <c r="M5" s="386">
        <v>91.2</v>
      </c>
      <c r="N5" s="385">
        <v>111.2</v>
      </c>
      <c r="O5" s="396">
        <v>105.4</v>
      </c>
      <c r="P5" s="385">
        <v>73</v>
      </c>
      <c r="Q5" s="385">
        <v>74.1</v>
      </c>
      <c r="R5" s="385">
        <v>71.1</v>
      </c>
      <c r="S5" s="385">
        <v>61.5</v>
      </c>
      <c r="T5" s="385">
        <v>83.6</v>
      </c>
      <c r="U5" s="385">
        <v>125.1</v>
      </c>
      <c r="V5" s="385">
        <v>53.5</v>
      </c>
      <c r="W5" s="385">
        <v>73.3</v>
      </c>
      <c r="X5" s="385">
        <v>60.4</v>
      </c>
    </row>
    <row r="6" ht="17.25" spans="1:24">
      <c r="A6" s="383"/>
      <c r="B6" s="383"/>
      <c r="C6" s="383"/>
      <c r="D6" s="383"/>
      <c r="E6" s="383"/>
      <c r="F6" s="383"/>
      <c r="G6" s="383"/>
      <c r="H6" s="383"/>
      <c r="I6" s="383"/>
      <c r="J6" s="383"/>
      <c r="K6" s="383"/>
      <c r="L6" s="383"/>
      <c r="M6" s="383"/>
      <c r="N6" s="383"/>
      <c r="O6" s="383"/>
      <c r="P6" s="383"/>
      <c r="Q6" s="383"/>
      <c r="R6" s="383"/>
      <c r="S6" s="383"/>
      <c r="T6" s="383"/>
      <c r="U6" s="383"/>
      <c r="V6" s="383"/>
      <c r="W6" s="383"/>
      <c r="X6" s="383"/>
    </row>
    <row r="7" ht="17.25" spans="1:24">
      <c r="A7" s="313" t="s">
        <v>980</v>
      </c>
      <c r="B7" s="387">
        <v>0.5</v>
      </c>
      <c r="C7" s="385">
        <v>160.2</v>
      </c>
      <c r="D7" s="385">
        <v>163.9</v>
      </c>
      <c r="E7" s="385">
        <v>133.7</v>
      </c>
      <c r="F7" s="385">
        <v>213.7</v>
      </c>
      <c r="G7" s="385">
        <v>175.4</v>
      </c>
      <c r="H7" s="386">
        <v>253.5</v>
      </c>
      <c r="I7" s="386">
        <v>252.3</v>
      </c>
      <c r="J7" s="395">
        <v>201.6</v>
      </c>
      <c r="K7" s="386">
        <v>432.9</v>
      </c>
      <c r="L7" s="395">
        <v>125.5</v>
      </c>
      <c r="M7" s="386">
        <v>174.6</v>
      </c>
      <c r="N7" s="385">
        <v>163.5</v>
      </c>
      <c r="O7" s="396">
        <v>170.2</v>
      </c>
      <c r="P7" s="385">
        <v>104.7</v>
      </c>
      <c r="Q7" s="385">
        <v>82.7</v>
      </c>
      <c r="R7" s="385">
        <v>87.4</v>
      </c>
      <c r="S7" s="385">
        <v>98.2</v>
      </c>
      <c r="T7" s="385">
        <v>127.1</v>
      </c>
      <c r="U7" s="385">
        <v>188.6</v>
      </c>
      <c r="V7" s="385">
        <v>87.7</v>
      </c>
      <c r="W7" s="385">
        <v>88.5</v>
      </c>
      <c r="X7" s="385">
        <v>99.5</v>
      </c>
    </row>
    <row r="8" ht="17.25" spans="1:24">
      <c r="A8" s="313"/>
      <c r="B8" s="387">
        <v>1</v>
      </c>
      <c r="C8" s="385">
        <v>182.1</v>
      </c>
      <c r="D8" s="385">
        <v>186.8</v>
      </c>
      <c r="E8" s="385">
        <v>157.8</v>
      </c>
      <c r="F8" s="385">
        <v>253.3</v>
      </c>
      <c r="G8" s="385">
        <v>204.6</v>
      </c>
      <c r="H8" s="386">
        <v>314.4</v>
      </c>
      <c r="I8" s="386">
        <v>307.4</v>
      </c>
      <c r="J8" s="395">
        <v>252.9</v>
      </c>
      <c r="K8" s="386">
        <v>569.9</v>
      </c>
      <c r="L8" s="395">
        <v>147.6</v>
      </c>
      <c r="M8" s="386">
        <v>199.5</v>
      </c>
      <c r="N8" s="385">
        <v>186.2</v>
      </c>
      <c r="O8" s="396">
        <v>186.6</v>
      </c>
      <c r="P8" s="385">
        <v>106</v>
      </c>
      <c r="Q8" s="385">
        <v>84.9</v>
      </c>
      <c r="R8" s="385">
        <v>87.4</v>
      </c>
      <c r="S8" s="385">
        <v>104.4</v>
      </c>
      <c r="T8" s="385">
        <v>153.1</v>
      </c>
      <c r="U8" s="385">
        <v>234</v>
      </c>
      <c r="V8" s="385">
        <v>85.4</v>
      </c>
      <c r="W8" s="385">
        <v>88.4</v>
      </c>
      <c r="X8" s="385">
        <v>100.2</v>
      </c>
    </row>
    <row r="9" ht="17.25" spans="1:24">
      <c r="A9" s="313"/>
      <c r="B9" s="387">
        <v>1.5</v>
      </c>
      <c r="C9" s="385">
        <v>220.2</v>
      </c>
      <c r="D9" s="385">
        <v>226.1</v>
      </c>
      <c r="E9" s="385">
        <v>176.7</v>
      </c>
      <c r="F9" s="385">
        <v>293</v>
      </c>
      <c r="G9" s="385">
        <v>229.3</v>
      </c>
      <c r="H9" s="386">
        <v>350.3</v>
      </c>
      <c r="I9" s="386">
        <v>346.1</v>
      </c>
      <c r="J9" s="395">
        <v>315.7</v>
      </c>
      <c r="K9" s="386">
        <v>671.3</v>
      </c>
      <c r="L9" s="395">
        <v>165.5</v>
      </c>
      <c r="M9" s="386">
        <v>222.4</v>
      </c>
      <c r="N9" s="385">
        <v>225</v>
      </c>
      <c r="O9" s="396">
        <v>209.5</v>
      </c>
      <c r="P9" s="385">
        <v>122.6</v>
      </c>
      <c r="Q9" s="385">
        <v>95.8</v>
      </c>
      <c r="R9" s="385">
        <v>98.9</v>
      </c>
      <c r="S9" s="385">
        <v>117.8</v>
      </c>
      <c r="T9" s="385">
        <v>175.3</v>
      </c>
      <c r="U9" s="385">
        <v>275.2</v>
      </c>
      <c r="V9" s="385">
        <v>96.7</v>
      </c>
      <c r="W9" s="385">
        <v>100</v>
      </c>
      <c r="X9" s="385">
        <v>112.7</v>
      </c>
    </row>
    <row r="10" ht="17.25" spans="1:24">
      <c r="A10" s="313"/>
      <c r="B10" s="387">
        <v>2</v>
      </c>
      <c r="C10" s="385">
        <v>243.1</v>
      </c>
      <c r="D10" s="385">
        <v>249.9</v>
      </c>
      <c r="E10" s="385">
        <v>188.4</v>
      </c>
      <c r="F10" s="385">
        <v>325.5</v>
      </c>
      <c r="G10" s="385">
        <v>246.5</v>
      </c>
      <c r="H10" s="386">
        <v>377.9</v>
      </c>
      <c r="I10" s="386">
        <v>377.9</v>
      </c>
      <c r="J10" s="395">
        <v>363.7</v>
      </c>
      <c r="K10" s="386">
        <v>765.4</v>
      </c>
      <c r="L10" s="395">
        <v>176.1</v>
      </c>
      <c r="M10" s="386">
        <v>239.6</v>
      </c>
      <c r="N10" s="385">
        <v>248.8</v>
      </c>
      <c r="O10" s="396">
        <v>224.9</v>
      </c>
      <c r="P10" s="385">
        <v>131.9</v>
      </c>
      <c r="Q10" s="385">
        <v>99.9</v>
      </c>
      <c r="R10" s="385">
        <v>102.8</v>
      </c>
      <c r="S10" s="385">
        <v>123.6</v>
      </c>
      <c r="T10" s="385">
        <v>190</v>
      </c>
      <c r="U10" s="385">
        <v>300.8</v>
      </c>
      <c r="V10" s="385">
        <v>100.5</v>
      </c>
      <c r="W10" s="385">
        <v>104.1</v>
      </c>
      <c r="X10" s="385">
        <v>118.5</v>
      </c>
    </row>
    <row r="11" ht="17.25" spans="1:24">
      <c r="A11" s="313"/>
      <c r="B11" s="387">
        <v>2.5</v>
      </c>
      <c r="C11" s="385">
        <v>281.5</v>
      </c>
      <c r="D11" s="385">
        <v>289.2</v>
      </c>
      <c r="E11" s="385">
        <v>207.4</v>
      </c>
      <c r="F11" s="385">
        <v>365.2</v>
      </c>
      <c r="G11" s="385">
        <v>271.2</v>
      </c>
      <c r="H11" s="386">
        <v>413.9</v>
      </c>
      <c r="I11" s="386">
        <v>416.5</v>
      </c>
      <c r="J11" s="395">
        <v>426.5</v>
      </c>
      <c r="K11" s="386">
        <v>866.8</v>
      </c>
      <c r="L11" s="395">
        <v>193.9</v>
      </c>
      <c r="M11" s="386">
        <v>262.6</v>
      </c>
      <c r="N11" s="385">
        <v>287.6</v>
      </c>
      <c r="O11" s="396">
        <v>247.8</v>
      </c>
      <c r="P11" s="385">
        <v>148.6</v>
      </c>
      <c r="Q11" s="385">
        <v>110.7</v>
      </c>
      <c r="R11" s="385">
        <v>114.4</v>
      </c>
      <c r="S11" s="385">
        <v>136.9</v>
      </c>
      <c r="T11" s="385">
        <v>212.1</v>
      </c>
      <c r="U11" s="385">
        <v>342</v>
      </c>
      <c r="V11" s="385">
        <v>111.4</v>
      </c>
      <c r="W11" s="385">
        <v>115.7</v>
      </c>
      <c r="X11" s="385">
        <v>131</v>
      </c>
    </row>
    <row r="12" ht="17.25" spans="1:24">
      <c r="A12" s="313"/>
      <c r="B12" s="387">
        <v>3</v>
      </c>
      <c r="C12" s="385">
        <v>302.4</v>
      </c>
      <c r="D12" s="385">
        <v>310.7</v>
      </c>
      <c r="E12" s="385">
        <v>217.6</v>
      </c>
      <c r="F12" s="385">
        <v>399.6</v>
      </c>
      <c r="G12" s="385">
        <v>288.7</v>
      </c>
      <c r="H12" s="386">
        <v>464.1</v>
      </c>
      <c r="I12" s="386">
        <v>463.8</v>
      </c>
      <c r="J12" s="395">
        <v>485.1</v>
      </c>
      <c r="K12" s="386">
        <v>927.7</v>
      </c>
      <c r="L12" s="395">
        <v>177.2</v>
      </c>
      <c r="M12" s="386">
        <v>278</v>
      </c>
      <c r="N12" s="385">
        <v>309</v>
      </c>
      <c r="O12" s="396">
        <v>240</v>
      </c>
      <c r="P12" s="385">
        <v>146.4</v>
      </c>
      <c r="Q12" s="385">
        <v>108.6</v>
      </c>
      <c r="R12" s="385">
        <v>111</v>
      </c>
      <c r="S12" s="385">
        <v>134</v>
      </c>
      <c r="T12" s="385">
        <v>209.4</v>
      </c>
      <c r="U12" s="385">
        <v>372.3</v>
      </c>
      <c r="V12" s="385">
        <v>111.9</v>
      </c>
      <c r="W12" s="385">
        <v>112.5</v>
      </c>
      <c r="X12" s="385">
        <v>127.9</v>
      </c>
    </row>
    <row r="13" ht="17.25" spans="1:24">
      <c r="A13" s="313"/>
      <c r="B13" s="387">
        <v>3.5</v>
      </c>
      <c r="C13" s="385">
        <v>338.3</v>
      </c>
      <c r="D13" s="385">
        <v>347.9</v>
      </c>
      <c r="E13" s="385">
        <v>246.6</v>
      </c>
      <c r="F13" s="385">
        <v>448.4</v>
      </c>
      <c r="G13" s="385">
        <v>323.9</v>
      </c>
      <c r="H13" s="386">
        <v>520.6</v>
      </c>
      <c r="I13" s="386">
        <v>517.3</v>
      </c>
      <c r="J13" s="395">
        <v>546.7</v>
      </c>
      <c r="K13" s="386">
        <v>1085.5</v>
      </c>
      <c r="L13" s="395">
        <v>201</v>
      </c>
      <c r="M13" s="386">
        <v>311.8</v>
      </c>
      <c r="N13" s="385">
        <v>346.1</v>
      </c>
      <c r="O13" s="396">
        <v>269.8</v>
      </c>
      <c r="P13" s="385">
        <v>163.6</v>
      </c>
      <c r="Q13" s="385">
        <v>123.5</v>
      </c>
      <c r="R13" s="385">
        <v>126.3</v>
      </c>
      <c r="S13" s="385">
        <v>152.1</v>
      </c>
      <c r="T13" s="385">
        <v>234.4</v>
      </c>
      <c r="U13" s="385">
        <v>421.9</v>
      </c>
      <c r="V13" s="385">
        <v>127.3</v>
      </c>
      <c r="W13" s="385">
        <v>127.8</v>
      </c>
      <c r="X13" s="385">
        <v>145.3</v>
      </c>
    </row>
    <row r="14" ht="17.25" spans="1:24">
      <c r="A14" s="313"/>
      <c r="B14" s="387">
        <v>4</v>
      </c>
      <c r="C14" s="385">
        <v>358.9</v>
      </c>
      <c r="D14" s="385">
        <v>370</v>
      </c>
      <c r="E14" s="385">
        <v>268.3</v>
      </c>
      <c r="F14" s="385">
        <v>489.9</v>
      </c>
      <c r="G14" s="385">
        <v>351.8</v>
      </c>
      <c r="H14" s="386">
        <v>568.8</v>
      </c>
      <c r="I14" s="386">
        <v>563.6</v>
      </c>
      <c r="J14" s="395">
        <v>593.2</v>
      </c>
      <c r="K14" s="386">
        <v>1236.2</v>
      </c>
      <c r="L14" s="395">
        <v>217.5</v>
      </c>
      <c r="M14" s="386">
        <v>340</v>
      </c>
      <c r="N14" s="385">
        <v>367.9</v>
      </c>
      <c r="O14" s="396">
        <v>292.8</v>
      </c>
      <c r="P14" s="385">
        <v>173.5</v>
      </c>
      <c r="Q14" s="385">
        <v>131</v>
      </c>
      <c r="R14" s="385">
        <v>134.3</v>
      </c>
      <c r="S14" s="385">
        <v>163</v>
      </c>
      <c r="T14" s="385">
        <v>252.5</v>
      </c>
      <c r="U14" s="385">
        <v>456.1</v>
      </c>
      <c r="V14" s="385">
        <v>135.6</v>
      </c>
      <c r="W14" s="385">
        <v>136.1</v>
      </c>
      <c r="X14" s="385">
        <v>155.4</v>
      </c>
    </row>
    <row r="15" ht="17.25" spans="1:24">
      <c r="A15" s="313"/>
      <c r="B15" s="387">
        <v>4.5</v>
      </c>
      <c r="C15" s="385">
        <v>394.9</v>
      </c>
      <c r="D15" s="385">
        <v>407.5</v>
      </c>
      <c r="E15" s="385">
        <v>297</v>
      </c>
      <c r="F15" s="385">
        <v>538.5</v>
      </c>
      <c r="G15" s="385">
        <v>387</v>
      </c>
      <c r="H15" s="386">
        <v>625.2</v>
      </c>
      <c r="I15" s="386">
        <v>616.9</v>
      </c>
      <c r="J15" s="395">
        <v>654.8</v>
      </c>
      <c r="K15" s="386">
        <v>1393.9</v>
      </c>
      <c r="L15" s="395">
        <v>241.1</v>
      </c>
      <c r="M15" s="386">
        <v>373.7</v>
      </c>
      <c r="N15" s="385">
        <v>405</v>
      </c>
      <c r="O15" s="396">
        <v>322.7</v>
      </c>
      <c r="P15" s="385">
        <v>190.6</v>
      </c>
      <c r="Q15" s="385">
        <v>145.9</v>
      </c>
      <c r="R15" s="385">
        <v>149.6</v>
      </c>
      <c r="S15" s="385">
        <v>181.1</v>
      </c>
      <c r="T15" s="385">
        <v>277.7</v>
      </c>
      <c r="U15" s="385">
        <v>505.8</v>
      </c>
      <c r="V15" s="385">
        <v>150.9</v>
      </c>
      <c r="W15" s="385">
        <v>151.4</v>
      </c>
      <c r="X15" s="385">
        <v>172.7</v>
      </c>
    </row>
    <row r="16" ht="17.25" spans="1:24">
      <c r="A16" s="313"/>
      <c r="B16" s="387">
        <v>5</v>
      </c>
      <c r="C16" s="385">
        <v>415.8</v>
      </c>
      <c r="D16" s="385">
        <v>429.7</v>
      </c>
      <c r="E16" s="385">
        <v>318.7</v>
      </c>
      <c r="F16" s="385">
        <v>580.1</v>
      </c>
      <c r="G16" s="385">
        <v>414.9</v>
      </c>
      <c r="H16" s="386">
        <v>673.6</v>
      </c>
      <c r="I16" s="386">
        <v>663.2</v>
      </c>
      <c r="J16" s="395">
        <v>701.2</v>
      </c>
      <c r="K16" s="386">
        <v>1544.5</v>
      </c>
      <c r="L16" s="395">
        <v>257.6</v>
      </c>
      <c r="M16" s="386">
        <v>401.8</v>
      </c>
      <c r="N16" s="385">
        <v>427.2</v>
      </c>
      <c r="O16" s="396">
        <v>345.4</v>
      </c>
      <c r="P16" s="385">
        <v>200.6</v>
      </c>
      <c r="Q16" s="385">
        <v>153.6</v>
      </c>
      <c r="R16" s="385">
        <v>157.4</v>
      </c>
      <c r="S16" s="385">
        <v>192</v>
      </c>
      <c r="T16" s="385">
        <v>295.8</v>
      </c>
      <c r="U16" s="385">
        <v>540.3</v>
      </c>
      <c r="V16" s="385">
        <v>158.8</v>
      </c>
      <c r="W16" s="385">
        <v>159.7</v>
      </c>
      <c r="X16" s="385">
        <v>182.9</v>
      </c>
    </row>
    <row r="17" ht="17.25" spans="1:24">
      <c r="A17" s="313"/>
      <c r="B17" s="387">
        <v>5.5</v>
      </c>
      <c r="C17" s="385">
        <v>449.4</v>
      </c>
      <c r="D17" s="385">
        <v>464.3</v>
      </c>
      <c r="E17" s="385">
        <v>319.5</v>
      </c>
      <c r="F17" s="385">
        <v>634</v>
      </c>
      <c r="G17" s="385">
        <v>433.5</v>
      </c>
      <c r="H17" s="386">
        <v>711.6</v>
      </c>
      <c r="I17" s="386">
        <v>705.1</v>
      </c>
      <c r="J17" s="395">
        <v>909.5</v>
      </c>
      <c r="K17" s="386">
        <v>1447.8</v>
      </c>
      <c r="L17" s="395">
        <v>248.7</v>
      </c>
      <c r="M17" s="386">
        <v>410.9</v>
      </c>
      <c r="N17" s="385">
        <v>461.9</v>
      </c>
      <c r="O17" s="396">
        <v>343.8</v>
      </c>
      <c r="P17" s="385">
        <v>204.1</v>
      </c>
      <c r="Q17" s="385">
        <v>164.3</v>
      </c>
      <c r="R17" s="385">
        <v>161.7</v>
      </c>
      <c r="S17" s="385">
        <v>196.4</v>
      </c>
      <c r="T17" s="385">
        <v>300.3</v>
      </c>
      <c r="U17" s="385">
        <v>554.2</v>
      </c>
      <c r="V17" s="385">
        <v>163.1</v>
      </c>
      <c r="W17" s="385">
        <v>163.7</v>
      </c>
      <c r="X17" s="385">
        <v>187.1</v>
      </c>
    </row>
    <row r="18" ht="17.25" spans="1:24">
      <c r="A18" s="313"/>
      <c r="B18" s="387">
        <v>6</v>
      </c>
      <c r="C18" s="385">
        <v>468.8</v>
      </c>
      <c r="D18" s="385">
        <v>484.1</v>
      </c>
      <c r="E18" s="385">
        <v>328.3</v>
      </c>
      <c r="F18" s="385">
        <v>668</v>
      </c>
      <c r="G18" s="385">
        <v>451.4</v>
      </c>
      <c r="H18" s="386">
        <v>742</v>
      </c>
      <c r="I18" s="386">
        <v>735.3</v>
      </c>
      <c r="J18" s="395">
        <v>936</v>
      </c>
      <c r="K18" s="386">
        <v>1507.6</v>
      </c>
      <c r="L18" s="395">
        <v>254.8</v>
      </c>
      <c r="M18" s="386">
        <v>428.1</v>
      </c>
      <c r="N18" s="385">
        <v>481.5</v>
      </c>
      <c r="O18" s="396">
        <v>357.3</v>
      </c>
      <c r="P18" s="385">
        <v>212.1</v>
      </c>
      <c r="Q18" s="385">
        <v>166.7</v>
      </c>
      <c r="R18" s="385">
        <v>163.9</v>
      </c>
      <c r="S18" s="385">
        <v>200.1</v>
      </c>
      <c r="T18" s="385">
        <v>312.9</v>
      </c>
      <c r="U18" s="385">
        <v>579.5</v>
      </c>
      <c r="V18" s="385">
        <v>165.6</v>
      </c>
      <c r="W18" s="385">
        <v>166.1</v>
      </c>
      <c r="X18" s="385">
        <v>190.4</v>
      </c>
    </row>
    <row r="19" ht="17.25" spans="1:24">
      <c r="A19" s="313"/>
      <c r="B19" s="387">
        <v>6.5</v>
      </c>
      <c r="C19" s="385">
        <v>503.8</v>
      </c>
      <c r="D19" s="385">
        <v>519.1</v>
      </c>
      <c r="E19" s="385">
        <v>344.4</v>
      </c>
      <c r="F19" s="385">
        <v>709.5</v>
      </c>
      <c r="G19" s="385">
        <v>476.6</v>
      </c>
      <c r="H19" s="386">
        <v>780.8</v>
      </c>
      <c r="I19" s="386">
        <v>772.8</v>
      </c>
      <c r="J19" s="395">
        <v>977.9</v>
      </c>
      <c r="K19" s="386">
        <v>1574.9</v>
      </c>
      <c r="L19" s="395">
        <v>267.8</v>
      </c>
      <c r="M19" s="386">
        <v>450.9</v>
      </c>
      <c r="N19" s="385">
        <v>516.4</v>
      </c>
      <c r="O19" s="396">
        <v>377.9</v>
      </c>
      <c r="P19" s="385">
        <v>227.3</v>
      </c>
      <c r="Q19" s="385">
        <v>176.6</v>
      </c>
      <c r="R19" s="385">
        <v>173.5</v>
      </c>
      <c r="S19" s="385">
        <v>211</v>
      </c>
      <c r="T19" s="385">
        <v>332.7</v>
      </c>
      <c r="U19" s="385">
        <v>620</v>
      </c>
      <c r="V19" s="385">
        <v>175.4</v>
      </c>
      <c r="W19" s="385">
        <v>176</v>
      </c>
      <c r="X19" s="385">
        <v>200.9</v>
      </c>
    </row>
    <row r="20" ht="17.25" spans="1:24">
      <c r="A20" s="313"/>
      <c r="B20" s="387">
        <v>7</v>
      </c>
      <c r="C20" s="385">
        <v>523.2</v>
      </c>
      <c r="D20" s="385">
        <v>538.9</v>
      </c>
      <c r="E20" s="385">
        <v>353</v>
      </c>
      <c r="F20" s="385">
        <v>743.4</v>
      </c>
      <c r="G20" s="385">
        <v>494.4</v>
      </c>
      <c r="H20" s="386">
        <v>811.6</v>
      </c>
      <c r="I20" s="386">
        <v>803.4</v>
      </c>
      <c r="J20" s="395">
        <v>1004.5</v>
      </c>
      <c r="K20" s="386">
        <v>1634.6</v>
      </c>
      <c r="L20" s="395">
        <v>273.8</v>
      </c>
      <c r="M20" s="386">
        <v>468.4</v>
      </c>
      <c r="N20" s="385">
        <v>536.1</v>
      </c>
      <c r="O20" s="396">
        <v>391.3</v>
      </c>
      <c r="P20" s="385">
        <v>235.4</v>
      </c>
      <c r="Q20" s="385">
        <v>179.1</v>
      </c>
      <c r="R20" s="385">
        <v>176</v>
      </c>
      <c r="S20" s="385">
        <v>214.9</v>
      </c>
      <c r="T20" s="385">
        <v>345.5</v>
      </c>
      <c r="U20" s="385">
        <v>645.3</v>
      </c>
      <c r="V20" s="385">
        <v>177.7</v>
      </c>
      <c r="W20" s="385">
        <v>178.4</v>
      </c>
      <c r="X20" s="385">
        <v>204.5</v>
      </c>
    </row>
    <row r="21" ht="17.25" spans="1:24">
      <c r="A21" s="313"/>
      <c r="B21" s="387">
        <v>7.5</v>
      </c>
      <c r="C21" s="385">
        <v>557.9</v>
      </c>
      <c r="D21" s="385">
        <v>574</v>
      </c>
      <c r="E21" s="385">
        <v>369</v>
      </c>
      <c r="F21" s="385">
        <v>784.9</v>
      </c>
      <c r="G21" s="385">
        <v>519.6</v>
      </c>
      <c r="H21" s="386">
        <v>850.4</v>
      </c>
      <c r="I21" s="386">
        <v>840.8</v>
      </c>
      <c r="J21" s="395">
        <v>1046.5</v>
      </c>
      <c r="K21" s="386">
        <v>1701.9</v>
      </c>
      <c r="L21" s="395">
        <v>287</v>
      </c>
      <c r="M21" s="386">
        <v>491.2</v>
      </c>
      <c r="N21" s="385">
        <v>571</v>
      </c>
      <c r="O21" s="396">
        <v>412.2</v>
      </c>
      <c r="P21" s="385">
        <v>250.6</v>
      </c>
      <c r="Q21" s="385">
        <v>188.6</v>
      </c>
      <c r="R21" s="385">
        <v>185.5</v>
      </c>
      <c r="S21" s="385">
        <v>225.8</v>
      </c>
      <c r="T21" s="385">
        <v>365.3</v>
      </c>
      <c r="U21" s="385">
        <v>685.7</v>
      </c>
      <c r="V21" s="385">
        <v>187.3</v>
      </c>
      <c r="W21" s="385">
        <v>187.9</v>
      </c>
      <c r="X21" s="385">
        <v>215</v>
      </c>
    </row>
    <row r="22" ht="17.25" spans="1:24">
      <c r="A22" s="313"/>
      <c r="B22" s="387">
        <v>8</v>
      </c>
      <c r="C22" s="385">
        <v>577.3</v>
      </c>
      <c r="D22" s="385">
        <v>593.8</v>
      </c>
      <c r="E22" s="385">
        <v>377.8</v>
      </c>
      <c r="F22" s="385">
        <v>818.9</v>
      </c>
      <c r="G22" s="385">
        <v>537.5</v>
      </c>
      <c r="H22" s="386">
        <v>880.8</v>
      </c>
      <c r="I22" s="386">
        <v>871.1</v>
      </c>
      <c r="J22" s="395">
        <v>1073.2</v>
      </c>
      <c r="K22" s="386">
        <v>1761.7</v>
      </c>
      <c r="L22" s="395">
        <v>292.7</v>
      </c>
      <c r="M22" s="386">
        <v>508.7</v>
      </c>
      <c r="N22" s="385">
        <v>590.6</v>
      </c>
      <c r="O22" s="396">
        <v>425.5</v>
      </c>
      <c r="P22" s="385">
        <v>258.4</v>
      </c>
      <c r="Q22" s="385">
        <v>191.1</v>
      </c>
      <c r="R22" s="385">
        <v>187.8</v>
      </c>
      <c r="S22" s="385">
        <v>229.5</v>
      </c>
      <c r="T22" s="385">
        <v>377.8</v>
      </c>
      <c r="U22" s="385">
        <v>710.9</v>
      </c>
      <c r="V22" s="385">
        <v>189.6</v>
      </c>
      <c r="W22" s="385">
        <v>190.3</v>
      </c>
      <c r="X22" s="385">
        <v>218.2</v>
      </c>
    </row>
    <row r="23" ht="17.25" spans="1:24">
      <c r="A23" s="313"/>
      <c r="B23" s="387">
        <v>8.5</v>
      </c>
      <c r="C23" s="385">
        <v>611.9</v>
      </c>
      <c r="D23" s="385">
        <v>628.8</v>
      </c>
      <c r="E23" s="385">
        <v>393.8</v>
      </c>
      <c r="F23" s="385">
        <v>860.1</v>
      </c>
      <c r="G23" s="385">
        <v>562.7</v>
      </c>
      <c r="H23" s="386">
        <v>919.9</v>
      </c>
      <c r="I23" s="386">
        <v>908.8</v>
      </c>
      <c r="J23" s="395">
        <v>1115.1</v>
      </c>
      <c r="K23" s="386">
        <v>1829</v>
      </c>
      <c r="L23" s="395">
        <v>306</v>
      </c>
      <c r="M23" s="386">
        <v>531.3</v>
      </c>
      <c r="N23" s="385">
        <v>625.5</v>
      </c>
      <c r="O23" s="396">
        <v>446.4</v>
      </c>
      <c r="P23" s="385">
        <v>273.7</v>
      </c>
      <c r="Q23" s="385">
        <v>200.6</v>
      </c>
      <c r="R23" s="385">
        <v>197.3</v>
      </c>
      <c r="S23" s="385">
        <v>240.6</v>
      </c>
      <c r="T23" s="385">
        <v>397.6</v>
      </c>
      <c r="U23" s="385">
        <v>751.1</v>
      </c>
      <c r="V23" s="385">
        <v>199.2</v>
      </c>
      <c r="W23" s="385">
        <v>199.9</v>
      </c>
      <c r="X23" s="385">
        <v>228.8</v>
      </c>
    </row>
    <row r="24" ht="17.25" spans="1:24">
      <c r="A24" s="313"/>
      <c r="B24" s="387">
        <v>9</v>
      </c>
      <c r="C24" s="385">
        <v>631.4</v>
      </c>
      <c r="D24" s="385">
        <v>648.6</v>
      </c>
      <c r="E24" s="385">
        <v>402.7</v>
      </c>
      <c r="F24" s="385">
        <v>894.4</v>
      </c>
      <c r="G24" s="385">
        <v>580.8</v>
      </c>
      <c r="H24" s="386">
        <v>950.3</v>
      </c>
      <c r="I24" s="386">
        <v>939</v>
      </c>
      <c r="J24" s="395">
        <v>1141.9</v>
      </c>
      <c r="K24" s="386">
        <v>1888.8</v>
      </c>
      <c r="L24" s="395">
        <v>311.8</v>
      </c>
      <c r="M24" s="386">
        <v>563.1</v>
      </c>
      <c r="N24" s="385">
        <v>645.2</v>
      </c>
      <c r="O24" s="396">
        <v>459.8</v>
      </c>
      <c r="P24" s="385">
        <v>281.6</v>
      </c>
      <c r="Q24" s="385">
        <v>203.3</v>
      </c>
      <c r="R24" s="385">
        <v>199.6</v>
      </c>
      <c r="S24" s="385">
        <v>244.3</v>
      </c>
      <c r="T24" s="385">
        <v>410.4</v>
      </c>
      <c r="U24" s="385">
        <v>776.3</v>
      </c>
      <c r="V24" s="385">
        <v>201.8</v>
      </c>
      <c r="W24" s="385">
        <v>202.5</v>
      </c>
      <c r="X24" s="385">
        <v>232.4</v>
      </c>
    </row>
    <row r="25" ht="17.25" spans="1:24">
      <c r="A25" s="313"/>
      <c r="B25" s="387">
        <v>9.5</v>
      </c>
      <c r="C25" s="385">
        <v>666</v>
      </c>
      <c r="D25" s="385">
        <v>683.5</v>
      </c>
      <c r="E25" s="385">
        <v>418.8</v>
      </c>
      <c r="F25" s="385">
        <v>935.5</v>
      </c>
      <c r="G25" s="385">
        <v>605.9</v>
      </c>
      <c r="H25" s="386">
        <v>989.1</v>
      </c>
      <c r="I25" s="386">
        <v>976.4</v>
      </c>
      <c r="J25" s="395">
        <v>1183.7</v>
      </c>
      <c r="K25" s="386">
        <v>1955.8</v>
      </c>
      <c r="L25" s="395">
        <v>325</v>
      </c>
      <c r="M25" s="386">
        <v>586.5</v>
      </c>
      <c r="N25" s="385">
        <v>680</v>
      </c>
      <c r="O25" s="396">
        <v>480.4</v>
      </c>
      <c r="P25" s="385">
        <v>296.9</v>
      </c>
      <c r="Q25" s="385">
        <v>213</v>
      </c>
      <c r="R25" s="385">
        <v>209.4</v>
      </c>
      <c r="S25" s="385">
        <v>255.2</v>
      </c>
      <c r="T25" s="385">
        <v>430.2</v>
      </c>
      <c r="U25" s="385">
        <v>816.8</v>
      </c>
      <c r="V25" s="385">
        <v>211.5</v>
      </c>
      <c r="W25" s="385">
        <v>212.2</v>
      </c>
      <c r="X25" s="385">
        <v>242.9</v>
      </c>
    </row>
    <row r="26" ht="17.25" spans="1:24">
      <c r="A26" s="313"/>
      <c r="B26" s="387">
        <v>10</v>
      </c>
      <c r="C26" s="385">
        <v>696</v>
      </c>
      <c r="D26" s="385">
        <v>714.1</v>
      </c>
      <c r="E26" s="385">
        <v>427.5</v>
      </c>
      <c r="F26" s="385">
        <v>969.8</v>
      </c>
      <c r="G26" s="385">
        <v>623.9</v>
      </c>
      <c r="H26" s="386">
        <v>1019.9</v>
      </c>
      <c r="I26" s="386">
        <v>1006.7</v>
      </c>
      <c r="J26" s="395">
        <v>1210.4</v>
      </c>
      <c r="K26" s="386">
        <v>2016</v>
      </c>
      <c r="L26" s="395">
        <v>330.8</v>
      </c>
      <c r="M26" s="386">
        <v>604.6</v>
      </c>
      <c r="N26" s="385">
        <v>699.7</v>
      </c>
      <c r="O26" s="396">
        <v>494</v>
      </c>
      <c r="P26" s="385">
        <v>304.9</v>
      </c>
      <c r="Q26" s="385">
        <v>215.3</v>
      </c>
      <c r="R26" s="385">
        <v>211.6</v>
      </c>
      <c r="S26" s="385">
        <v>259.1</v>
      </c>
      <c r="T26" s="385">
        <v>442.8</v>
      </c>
      <c r="U26" s="385">
        <v>842.1</v>
      </c>
      <c r="V26" s="385">
        <v>213.8</v>
      </c>
      <c r="W26" s="385">
        <v>214.5</v>
      </c>
      <c r="X26" s="385">
        <v>246.2</v>
      </c>
    </row>
    <row r="27" ht="17.25" spans="1:24">
      <c r="A27" s="313"/>
      <c r="B27" s="387">
        <v>10.5</v>
      </c>
      <c r="C27" s="385">
        <v>741.8</v>
      </c>
      <c r="D27" s="385">
        <v>762.5</v>
      </c>
      <c r="E27" s="385">
        <v>440.4</v>
      </c>
      <c r="F27" s="385">
        <v>1025.3</v>
      </c>
      <c r="G27" s="385">
        <v>659.7</v>
      </c>
      <c r="H27" s="386">
        <v>1028.4</v>
      </c>
      <c r="I27" s="386">
        <v>1040</v>
      </c>
      <c r="J27" s="395">
        <v>1285.9</v>
      </c>
      <c r="K27" s="386">
        <v>2072.1</v>
      </c>
      <c r="L27" s="395">
        <v>344.1</v>
      </c>
      <c r="M27" s="386">
        <v>658.8</v>
      </c>
      <c r="N27" s="385">
        <v>747.3</v>
      </c>
      <c r="O27" s="396">
        <v>525.1</v>
      </c>
      <c r="P27" s="385">
        <v>405.9</v>
      </c>
      <c r="Q27" s="385">
        <v>287.8</v>
      </c>
      <c r="R27" s="385">
        <v>341.9</v>
      </c>
      <c r="S27" s="385">
        <v>307.1</v>
      </c>
      <c r="T27" s="385">
        <v>447.2</v>
      </c>
      <c r="U27" s="385">
        <v>855.8</v>
      </c>
      <c r="V27" s="385">
        <v>316.6</v>
      </c>
      <c r="W27" s="385">
        <v>341.9</v>
      </c>
      <c r="X27" s="385">
        <v>336</v>
      </c>
    </row>
    <row r="28" ht="17.25" spans="1:24">
      <c r="A28" s="313"/>
      <c r="B28" s="387">
        <v>11</v>
      </c>
      <c r="C28" s="385">
        <v>758.4</v>
      </c>
      <c r="D28" s="385">
        <v>779.9</v>
      </c>
      <c r="E28" s="385">
        <v>450</v>
      </c>
      <c r="F28" s="385">
        <v>1054.5</v>
      </c>
      <c r="G28" s="385">
        <v>674.4</v>
      </c>
      <c r="H28" s="386">
        <v>1052.8</v>
      </c>
      <c r="I28" s="386">
        <v>1061.9</v>
      </c>
      <c r="J28" s="395">
        <v>1314.9</v>
      </c>
      <c r="K28" s="386">
        <v>2125.1</v>
      </c>
      <c r="L28" s="395">
        <v>350.9</v>
      </c>
      <c r="M28" s="386">
        <v>674.9</v>
      </c>
      <c r="N28" s="385">
        <v>763.7</v>
      </c>
      <c r="O28" s="396">
        <v>536.5</v>
      </c>
      <c r="P28" s="385">
        <v>414.3</v>
      </c>
      <c r="Q28" s="385">
        <v>292.6</v>
      </c>
      <c r="R28" s="385">
        <v>348.3</v>
      </c>
      <c r="S28" s="385">
        <v>312.7</v>
      </c>
      <c r="T28" s="385">
        <v>456.7</v>
      </c>
      <c r="U28" s="385">
        <v>875.6</v>
      </c>
      <c r="V28" s="385">
        <v>322.5</v>
      </c>
      <c r="W28" s="385">
        <v>348.3</v>
      </c>
      <c r="X28" s="385">
        <v>342.6</v>
      </c>
    </row>
    <row r="29" ht="17.25" spans="1:24">
      <c r="A29" s="313"/>
      <c r="B29" s="387">
        <v>11.5</v>
      </c>
      <c r="C29" s="385">
        <v>789.9</v>
      </c>
      <c r="D29" s="385">
        <v>812.4</v>
      </c>
      <c r="E29" s="385">
        <v>466.9</v>
      </c>
      <c r="F29" s="385">
        <v>1090.7</v>
      </c>
      <c r="G29" s="385">
        <v>696.6</v>
      </c>
      <c r="H29" s="386">
        <v>1085.7</v>
      </c>
      <c r="I29" s="386">
        <v>1090.8</v>
      </c>
      <c r="J29" s="395">
        <v>1359.2</v>
      </c>
      <c r="K29" s="386">
        <v>2184.8</v>
      </c>
      <c r="L29" s="395">
        <v>364.6</v>
      </c>
      <c r="M29" s="386">
        <v>696.7</v>
      </c>
      <c r="N29" s="385">
        <v>795.8</v>
      </c>
      <c r="O29" s="396">
        <v>555.4</v>
      </c>
      <c r="P29" s="385">
        <v>430.2</v>
      </c>
      <c r="Q29" s="385">
        <v>304.9</v>
      </c>
      <c r="R29" s="385">
        <v>362.2</v>
      </c>
      <c r="S29" s="385">
        <v>325.3</v>
      </c>
      <c r="T29" s="385">
        <v>473.4</v>
      </c>
      <c r="U29" s="385">
        <v>910.8</v>
      </c>
      <c r="V29" s="385">
        <v>335.3</v>
      </c>
      <c r="W29" s="385">
        <v>362.2</v>
      </c>
      <c r="X29" s="385">
        <v>356</v>
      </c>
    </row>
    <row r="30" ht="17.25" spans="1:24">
      <c r="A30" s="313"/>
      <c r="B30" s="387">
        <v>12</v>
      </c>
      <c r="C30" s="385">
        <v>806.5</v>
      </c>
      <c r="D30" s="385">
        <v>829.9</v>
      </c>
      <c r="E30" s="385">
        <v>476.6</v>
      </c>
      <c r="F30" s="385">
        <v>1119.9</v>
      </c>
      <c r="G30" s="385">
        <v>711.3</v>
      </c>
      <c r="H30" s="386">
        <v>1110.3</v>
      </c>
      <c r="I30" s="386">
        <v>1112.5</v>
      </c>
      <c r="J30" s="395">
        <v>1388.5</v>
      </c>
      <c r="K30" s="386">
        <v>2237.6</v>
      </c>
      <c r="L30" s="395">
        <v>371.4</v>
      </c>
      <c r="M30" s="386">
        <v>712.5</v>
      </c>
      <c r="N30" s="385">
        <v>812.6</v>
      </c>
      <c r="O30" s="396">
        <v>567</v>
      </c>
      <c r="P30" s="385">
        <v>438.7</v>
      </c>
      <c r="Q30" s="385">
        <v>309.6</v>
      </c>
      <c r="R30" s="385">
        <v>368.9</v>
      </c>
      <c r="S30" s="385">
        <v>330.9</v>
      </c>
      <c r="T30" s="385">
        <v>482.9</v>
      </c>
      <c r="U30" s="385">
        <v>930.5</v>
      </c>
      <c r="V30" s="385">
        <v>341.4</v>
      </c>
      <c r="W30" s="385">
        <v>368.9</v>
      </c>
      <c r="X30" s="385">
        <v>362.5</v>
      </c>
    </row>
    <row r="31" ht="17.25" spans="1:24">
      <c r="A31" s="313"/>
      <c r="B31" s="387">
        <v>12.5</v>
      </c>
      <c r="C31" s="385">
        <v>838.4</v>
      </c>
      <c r="D31" s="385">
        <v>862.2</v>
      </c>
      <c r="E31" s="385">
        <v>493.5</v>
      </c>
      <c r="F31" s="385">
        <v>1156.2</v>
      </c>
      <c r="G31" s="385">
        <v>733.6</v>
      </c>
      <c r="H31" s="386">
        <v>1143</v>
      </c>
      <c r="I31" s="386">
        <v>1141.7</v>
      </c>
      <c r="J31" s="395">
        <v>1432.7</v>
      </c>
      <c r="K31" s="386">
        <v>2297.8</v>
      </c>
      <c r="L31" s="395">
        <v>385.3</v>
      </c>
      <c r="M31" s="386">
        <v>734.2</v>
      </c>
      <c r="N31" s="385">
        <v>844.4</v>
      </c>
      <c r="O31" s="396">
        <v>585.6</v>
      </c>
      <c r="P31" s="385">
        <v>454.6</v>
      </c>
      <c r="Q31" s="385">
        <v>321.9</v>
      </c>
      <c r="R31" s="385">
        <v>382.5</v>
      </c>
      <c r="S31" s="385">
        <v>343.4</v>
      </c>
      <c r="T31" s="385">
        <v>499.6</v>
      </c>
      <c r="U31" s="385">
        <v>965.4</v>
      </c>
      <c r="V31" s="385">
        <v>354.2</v>
      </c>
      <c r="W31" s="385">
        <v>382.5</v>
      </c>
      <c r="X31" s="385">
        <v>376.2</v>
      </c>
    </row>
    <row r="32" ht="17.25" spans="1:24">
      <c r="A32" s="313"/>
      <c r="B32" s="387">
        <v>13</v>
      </c>
      <c r="C32" s="385">
        <v>854.7</v>
      </c>
      <c r="D32" s="385">
        <v>879.5</v>
      </c>
      <c r="E32" s="385">
        <v>503.2</v>
      </c>
      <c r="F32" s="385">
        <v>1185.3</v>
      </c>
      <c r="G32" s="385">
        <v>748.3</v>
      </c>
      <c r="H32" s="386">
        <v>1167.6</v>
      </c>
      <c r="I32" s="386">
        <v>1163.3</v>
      </c>
      <c r="J32" s="395">
        <v>1461.9</v>
      </c>
      <c r="K32" s="386">
        <v>2350.3</v>
      </c>
      <c r="L32" s="395">
        <v>391.8</v>
      </c>
      <c r="M32" s="386">
        <v>750.4</v>
      </c>
      <c r="N32" s="385">
        <v>861.1</v>
      </c>
      <c r="O32" s="396">
        <v>597</v>
      </c>
      <c r="P32" s="385">
        <v>463.3</v>
      </c>
      <c r="Q32" s="385">
        <v>326.6</v>
      </c>
      <c r="R32" s="385">
        <v>389.2</v>
      </c>
      <c r="S32" s="385">
        <v>349.1</v>
      </c>
      <c r="T32" s="385">
        <v>509.1</v>
      </c>
      <c r="U32" s="385">
        <v>985.1</v>
      </c>
      <c r="V32" s="385">
        <v>360.1</v>
      </c>
      <c r="W32" s="385">
        <v>389.2</v>
      </c>
      <c r="X32" s="385">
        <v>382.5</v>
      </c>
    </row>
    <row r="33" ht="17.25" spans="1:24">
      <c r="A33" s="313"/>
      <c r="B33" s="387">
        <v>13.5</v>
      </c>
      <c r="C33" s="385">
        <v>886.4</v>
      </c>
      <c r="D33" s="385">
        <v>912.1</v>
      </c>
      <c r="E33" s="385">
        <v>520.1</v>
      </c>
      <c r="F33" s="385">
        <v>1221.7</v>
      </c>
      <c r="G33" s="385">
        <v>770.6</v>
      </c>
      <c r="H33" s="386">
        <v>1200.5</v>
      </c>
      <c r="I33" s="386">
        <v>1192.5</v>
      </c>
      <c r="J33" s="395">
        <v>1506.1</v>
      </c>
      <c r="K33" s="386">
        <v>2410.4</v>
      </c>
      <c r="L33" s="395">
        <v>405.8</v>
      </c>
      <c r="M33" s="386">
        <v>771.8</v>
      </c>
      <c r="N33" s="385">
        <v>893.2</v>
      </c>
      <c r="O33" s="396">
        <v>615.8</v>
      </c>
      <c r="P33" s="385">
        <v>479.2</v>
      </c>
      <c r="Q33" s="385">
        <v>338.9</v>
      </c>
      <c r="R33" s="385">
        <v>403.1</v>
      </c>
      <c r="S33" s="385">
        <v>361.7</v>
      </c>
      <c r="T33" s="385">
        <v>525.7</v>
      </c>
      <c r="U33" s="385">
        <v>1020.3</v>
      </c>
      <c r="V33" s="385">
        <v>372.9</v>
      </c>
      <c r="W33" s="385">
        <v>403.1</v>
      </c>
      <c r="X33" s="385">
        <v>396.2</v>
      </c>
    </row>
    <row r="34" ht="17.25" spans="1:24">
      <c r="A34" s="313"/>
      <c r="B34" s="387">
        <v>14</v>
      </c>
      <c r="C34" s="385">
        <v>903.1</v>
      </c>
      <c r="D34" s="385">
        <v>929.4</v>
      </c>
      <c r="E34" s="385">
        <v>529.8</v>
      </c>
      <c r="F34" s="385">
        <v>1250.5</v>
      </c>
      <c r="G34" s="385">
        <v>785.3</v>
      </c>
      <c r="H34" s="386">
        <v>1224.8</v>
      </c>
      <c r="I34" s="386">
        <v>1214.2</v>
      </c>
      <c r="J34" s="395">
        <v>1535.1</v>
      </c>
      <c r="K34" s="386">
        <v>2463.3</v>
      </c>
      <c r="L34" s="395">
        <v>412.5</v>
      </c>
      <c r="M34" s="386">
        <v>787.8</v>
      </c>
      <c r="N34" s="385">
        <v>910</v>
      </c>
      <c r="O34" s="396">
        <v>627.2</v>
      </c>
      <c r="P34" s="385">
        <v>487.7</v>
      </c>
      <c r="Q34" s="385">
        <v>343.7</v>
      </c>
      <c r="R34" s="385">
        <v>409.5</v>
      </c>
      <c r="S34" s="385">
        <v>367.3</v>
      </c>
      <c r="T34" s="385">
        <v>535.2</v>
      </c>
      <c r="U34" s="385">
        <v>1040.1</v>
      </c>
      <c r="V34" s="385">
        <v>378.8</v>
      </c>
      <c r="W34" s="385">
        <v>409.5</v>
      </c>
      <c r="X34" s="385">
        <v>402.7</v>
      </c>
    </row>
    <row r="35" ht="17.25" spans="1:24">
      <c r="A35" s="313"/>
      <c r="B35" s="387">
        <v>14.5</v>
      </c>
      <c r="C35" s="385">
        <v>934.9</v>
      </c>
      <c r="D35" s="385">
        <v>961.7</v>
      </c>
      <c r="E35" s="385">
        <v>546.7</v>
      </c>
      <c r="F35" s="385">
        <v>1286.9</v>
      </c>
      <c r="G35" s="385">
        <v>807.5</v>
      </c>
      <c r="H35" s="386">
        <v>1257.8</v>
      </c>
      <c r="I35" s="386">
        <v>1243</v>
      </c>
      <c r="J35" s="395">
        <v>1579.4</v>
      </c>
      <c r="K35" s="386">
        <v>2523</v>
      </c>
      <c r="L35" s="395">
        <v>426.3</v>
      </c>
      <c r="M35" s="386">
        <v>809.5</v>
      </c>
      <c r="N35" s="385">
        <v>941.8</v>
      </c>
      <c r="O35" s="396">
        <v>646.1</v>
      </c>
      <c r="P35" s="385">
        <v>503.3</v>
      </c>
      <c r="Q35" s="385">
        <v>355.9</v>
      </c>
      <c r="R35" s="385">
        <v>423.4</v>
      </c>
      <c r="S35" s="385">
        <v>379.9</v>
      </c>
      <c r="T35" s="385">
        <v>551.9</v>
      </c>
      <c r="U35" s="385">
        <v>1075</v>
      </c>
      <c r="V35" s="385">
        <v>392</v>
      </c>
      <c r="W35" s="385">
        <v>423.4</v>
      </c>
      <c r="X35" s="385">
        <v>416.1</v>
      </c>
    </row>
    <row r="36" ht="17.25" spans="1:24">
      <c r="A36" s="313"/>
      <c r="B36" s="387">
        <v>15</v>
      </c>
      <c r="C36" s="385">
        <v>951.2</v>
      </c>
      <c r="D36" s="385">
        <v>979.2</v>
      </c>
      <c r="E36" s="385">
        <v>557.4</v>
      </c>
      <c r="F36" s="385">
        <v>1317</v>
      </c>
      <c r="G36" s="385">
        <v>823.2</v>
      </c>
      <c r="H36" s="386">
        <v>1283.3</v>
      </c>
      <c r="I36" s="386">
        <v>1266</v>
      </c>
      <c r="J36" s="395">
        <v>1609.8</v>
      </c>
      <c r="K36" s="386">
        <v>2576.9</v>
      </c>
      <c r="L36" s="395">
        <v>434</v>
      </c>
      <c r="M36" s="386">
        <v>825.4</v>
      </c>
      <c r="N36" s="385">
        <v>959.5</v>
      </c>
      <c r="O36" s="396">
        <v>658.7</v>
      </c>
      <c r="P36" s="385">
        <v>513</v>
      </c>
      <c r="Q36" s="385">
        <v>361.7</v>
      </c>
      <c r="R36" s="385">
        <v>431.1</v>
      </c>
      <c r="S36" s="385">
        <v>386.5</v>
      </c>
      <c r="T36" s="385">
        <v>562.4</v>
      </c>
      <c r="U36" s="385">
        <v>1096</v>
      </c>
      <c r="V36" s="385">
        <v>398.7</v>
      </c>
      <c r="W36" s="385">
        <v>431.1</v>
      </c>
      <c r="X36" s="385">
        <v>423.7</v>
      </c>
    </row>
    <row r="37" ht="17.25" spans="1:24">
      <c r="A37" s="313"/>
      <c r="B37" s="387">
        <v>15.5</v>
      </c>
      <c r="C37" s="385">
        <v>983</v>
      </c>
      <c r="D37" s="385">
        <v>1011.7</v>
      </c>
      <c r="E37" s="385">
        <v>574.3</v>
      </c>
      <c r="F37" s="385">
        <v>1353.3</v>
      </c>
      <c r="G37" s="385">
        <v>845.4</v>
      </c>
      <c r="H37" s="386">
        <v>1316.1</v>
      </c>
      <c r="I37" s="386">
        <v>1294.9</v>
      </c>
      <c r="J37" s="395">
        <v>1654</v>
      </c>
      <c r="K37" s="386">
        <v>2637</v>
      </c>
      <c r="L37" s="395">
        <v>447.9</v>
      </c>
      <c r="M37" s="386">
        <v>847.1</v>
      </c>
      <c r="N37" s="385">
        <v>991.6</v>
      </c>
      <c r="O37" s="396">
        <v>677.3</v>
      </c>
      <c r="P37" s="385">
        <v>528.8</v>
      </c>
      <c r="Q37" s="385">
        <v>374</v>
      </c>
      <c r="R37" s="385">
        <v>444.8</v>
      </c>
      <c r="S37" s="385">
        <v>399.3</v>
      </c>
      <c r="T37" s="385">
        <v>579.1</v>
      </c>
      <c r="U37" s="385">
        <v>1130.9</v>
      </c>
      <c r="V37" s="385">
        <v>411.8</v>
      </c>
      <c r="W37" s="385">
        <v>444.8</v>
      </c>
      <c r="X37" s="385">
        <v>437.4</v>
      </c>
    </row>
    <row r="38" ht="17.25" spans="1:24">
      <c r="A38" s="313"/>
      <c r="B38" s="387">
        <v>16</v>
      </c>
      <c r="C38" s="385">
        <v>999.6</v>
      </c>
      <c r="D38" s="385">
        <v>1029.1</v>
      </c>
      <c r="E38" s="385">
        <v>584</v>
      </c>
      <c r="F38" s="385">
        <v>1382.5</v>
      </c>
      <c r="G38" s="385">
        <v>860.4</v>
      </c>
      <c r="H38" s="386">
        <v>1340.6</v>
      </c>
      <c r="I38" s="386">
        <v>1316.6</v>
      </c>
      <c r="J38" s="395">
        <v>1683.1</v>
      </c>
      <c r="K38" s="386">
        <v>2689.9</v>
      </c>
      <c r="L38" s="395">
        <v>454.5</v>
      </c>
      <c r="M38" s="386">
        <v>863.2</v>
      </c>
      <c r="N38" s="385">
        <v>1008.4</v>
      </c>
      <c r="O38" s="396">
        <v>688.8</v>
      </c>
      <c r="P38" s="385">
        <v>537.4</v>
      </c>
      <c r="Q38" s="385">
        <v>378.7</v>
      </c>
      <c r="R38" s="385">
        <v>451.4</v>
      </c>
      <c r="S38" s="385">
        <v>404.7</v>
      </c>
      <c r="T38" s="385">
        <v>588.6</v>
      </c>
      <c r="U38" s="385">
        <v>1150.7</v>
      </c>
      <c r="V38" s="385">
        <v>417.4</v>
      </c>
      <c r="W38" s="385">
        <v>451.4</v>
      </c>
      <c r="X38" s="385">
        <v>443.6</v>
      </c>
    </row>
    <row r="39" ht="17.25" spans="1:24">
      <c r="A39" s="313"/>
      <c r="B39" s="387">
        <v>16.5</v>
      </c>
      <c r="C39" s="385">
        <v>1031.1</v>
      </c>
      <c r="D39" s="385">
        <v>1061.6</v>
      </c>
      <c r="E39" s="385">
        <v>600.9</v>
      </c>
      <c r="F39" s="385">
        <v>1418.8</v>
      </c>
      <c r="G39" s="385">
        <v>882.3</v>
      </c>
      <c r="H39" s="386">
        <v>1373.6</v>
      </c>
      <c r="I39" s="386">
        <v>1345.8</v>
      </c>
      <c r="J39" s="395">
        <v>1727.3</v>
      </c>
      <c r="K39" s="386">
        <v>2749.6</v>
      </c>
      <c r="L39" s="395">
        <v>468.4</v>
      </c>
      <c r="M39" s="386">
        <v>884.7</v>
      </c>
      <c r="N39" s="385">
        <v>1040.2</v>
      </c>
      <c r="O39" s="396">
        <v>707.4</v>
      </c>
      <c r="P39" s="385">
        <v>553.3</v>
      </c>
      <c r="Q39" s="385">
        <v>391</v>
      </c>
      <c r="R39" s="385">
        <v>465.3</v>
      </c>
      <c r="S39" s="385">
        <v>417.5</v>
      </c>
      <c r="T39" s="385">
        <v>605.3</v>
      </c>
      <c r="U39" s="385">
        <v>1185.9</v>
      </c>
      <c r="V39" s="385">
        <v>430.5</v>
      </c>
      <c r="W39" s="385">
        <v>465.3</v>
      </c>
      <c r="X39" s="385">
        <v>457.4</v>
      </c>
    </row>
    <row r="40" ht="17.25" spans="1:24">
      <c r="A40" s="313"/>
      <c r="B40" s="387">
        <v>17</v>
      </c>
      <c r="C40" s="385">
        <v>1047.7</v>
      </c>
      <c r="D40" s="385">
        <v>1078.7</v>
      </c>
      <c r="E40" s="385">
        <v>610.7</v>
      </c>
      <c r="F40" s="385">
        <v>1447.9</v>
      </c>
      <c r="G40" s="385">
        <v>897.4</v>
      </c>
      <c r="H40" s="386">
        <v>1397.9</v>
      </c>
      <c r="I40" s="386">
        <v>1367.4</v>
      </c>
      <c r="J40" s="395">
        <v>1756.3</v>
      </c>
      <c r="K40" s="386">
        <v>2802.6</v>
      </c>
      <c r="L40" s="395">
        <v>475.2</v>
      </c>
      <c r="M40" s="386">
        <v>900.8</v>
      </c>
      <c r="N40" s="385">
        <v>1056.9</v>
      </c>
      <c r="O40" s="396">
        <v>719.2</v>
      </c>
      <c r="P40" s="385">
        <v>562</v>
      </c>
      <c r="Q40" s="385">
        <v>395.6</v>
      </c>
      <c r="R40" s="385">
        <v>471.8</v>
      </c>
      <c r="S40" s="385">
        <v>422.9</v>
      </c>
      <c r="T40" s="385">
        <v>614.8</v>
      </c>
      <c r="U40" s="385">
        <v>1205.6</v>
      </c>
      <c r="V40" s="385">
        <v>436.5</v>
      </c>
      <c r="W40" s="385">
        <v>471.8</v>
      </c>
      <c r="X40" s="385">
        <v>463.6</v>
      </c>
    </row>
    <row r="41" ht="17.25" spans="1:24">
      <c r="A41" s="313"/>
      <c r="B41" s="387">
        <v>17.5</v>
      </c>
      <c r="C41" s="385">
        <v>1079.6</v>
      </c>
      <c r="D41" s="385">
        <v>1111.2</v>
      </c>
      <c r="E41" s="385">
        <v>627.6</v>
      </c>
      <c r="F41" s="385">
        <v>1484</v>
      </c>
      <c r="G41" s="385">
        <v>919.3</v>
      </c>
      <c r="H41" s="386">
        <v>1430.9</v>
      </c>
      <c r="I41" s="386">
        <v>1396.6</v>
      </c>
      <c r="J41" s="395">
        <v>1800.6</v>
      </c>
      <c r="K41" s="386">
        <v>2862.6</v>
      </c>
      <c r="L41" s="395">
        <v>488.9</v>
      </c>
      <c r="M41" s="386">
        <v>922.5</v>
      </c>
      <c r="N41" s="385">
        <v>1089</v>
      </c>
      <c r="O41" s="396">
        <v>737.9</v>
      </c>
      <c r="P41" s="385">
        <v>577.8</v>
      </c>
      <c r="Q41" s="385">
        <v>407.9</v>
      </c>
      <c r="R41" s="385">
        <v>485.6</v>
      </c>
      <c r="S41" s="385">
        <v>435.7</v>
      </c>
      <c r="T41" s="385">
        <v>631.2</v>
      </c>
      <c r="U41" s="385">
        <v>1240.5</v>
      </c>
      <c r="V41" s="385">
        <v>449.3</v>
      </c>
      <c r="W41" s="385">
        <v>485.6</v>
      </c>
      <c r="X41" s="385">
        <v>477.3</v>
      </c>
    </row>
    <row r="42" ht="17.25" spans="1:24">
      <c r="A42" s="313"/>
      <c r="B42" s="387">
        <v>18</v>
      </c>
      <c r="C42" s="385">
        <v>1096.1</v>
      </c>
      <c r="D42" s="385">
        <v>1128.7</v>
      </c>
      <c r="E42" s="385">
        <v>637.3</v>
      </c>
      <c r="F42" s="385">
        <v>1513.1</v>
      </c>
      <c r="G42" s="385">
        <v>934.3</v>
      </c>
      <c r="H42" s="386">
        <v>1455.4</v>
      </c>
      <c r="I42" s="386">
        <v>1418.4</v>
      </c>
      <c r="J42" s="395">
        <v>1829.7</v>
      </c>
      <c r="K42" s="386">
        <v>2915.1</v>
      </c>
      <c r="L42" s="395">
        <v>495.6</v>
      </c>
      <c r="M42" s="386">
        <v>938.3</v>
      </c>
      <c r="N42" s="385">
        <v>1105.8</v>
      </c>
      <c r="O42" s="396">
        <v>749.3</v>
      </c>
      <c r="P42" s="385">
        <v>586.4</v>
      </c>
      <c r="Q42" s="385">
        <v>412.7</v>
      </c>
      <c r="R42" s="385">
        <v>492.3</v>
      </c>
      <c r="S42" s="385">
        <v>441</v>
      </c>
      <c r="T42" s="385">
        <v>640.7</v>
      </c>
      <c r="U42" s="385">
        <v>1260.2</v>
      </c>
      <c r="V42" s="385">
        <v>455.2</v>
      </c>
      <c r="W42" s="385">
        <v>492.3</v>
      </c>
      <c r="X42" s="385">
        <v>483.8</v>
      </c>
    </row>
    <row r="43" ht="17.25" spans="1:24">
      <c r="A43" s="313"/>
      <c r="B43" s="387">
        <v>18.5</v>
      </c>
      <c r="C43" s="385">
        <v>1127.6</v>
      </c>
      <c r="D43" s="385">
        <v>1161.3</v>
      </c>
      <c r="E43" s="385">
        <v>655.2</v>
      </c>
      <c r="F43" s="385">
        <v>1550.5</v>
      </c>
      <c r="G43" s="385">
        <v>957.3</v>
      </c>
      <c r="H43" s="386">
        <v>1489.2</v>
      </c>
      <c r="I43" s="386">
        <v>1448.3</v>
      </c>
      <c r="J43" s="395">
        <v>1875.2</v>
      </c>
      <c r="K43" s="386">
        <v>2976.3</v>
      </c>
      <c r="L43" s="395">
        <v>510.6</v>
      </c>
      <c r="M43" s="386">
        <v>960</v>
      </c>
      <c r="N43" s="385">
        <v>1138.5</v>
      </c>
      <c r="O43" s="396">
        <v>769</v>
      </c>
      <c r="P43" s="385">
        <v>603.3</v>
      </c>
      <c r="Q43" s="385">
        <v>425.9</v>
      </c>
      <c r="R43" s="385">
        <v>507</v>
      </c>
      <c r="S43" s="385">
        <v>455</v>
      </c>
      <c r="T43" s="385">
        <v>658.4</v>
      </c>
      <c r="U43" s="385">
        <v>1296.5</v>
      </c>
      <c r="V43" s="385">
        <v>469.1</v>
      </c>
      <c r="W43" s="385">
        <v>507</v>
      </c>
      <c r="X43" s="385">
        <v>498.3</v>
      </c>
    </row>
    <row r="44" ht="17.25" spans="1:24">
      <c r="A44" s="313"/>
      <c r="B44" s="387">
        <v>19</v>
      </c>
      <c r="C44" s="385">
        <v>1144.3</v>
      </c>
      <c r="D44" s="385">
        <v>1178.6</v>
      </c>
      <c r="E44" s="385">
        <v>664.9</v>
      </c>
      <c r="F44" s="385">
        <v>1579.5</v>
      </c>
      <c r="G44" s="385">
        <v>972.3</v>
      </c>
      <c r="H44" s="386">
        <v>1513.7</v>
      </c>
      <c r="I44" s="386">
        <v>1470.3</v>
      </c>
      <c r="J44" s="395">
        <v>1904.3</v>
      </c>
      <c r="K44" s="386">
        <v>3029.1</v>
      </c>
      <c r="L44" s="395">
        <v>517.1</v>
      </c>
      <c r="M44" s="386">
        <v>976.1</v>
      </c>
      <c r="N44" s="385">
        <v>1155.3</v>
      </c>
      <c r="O44" s="396">
        <v>780.5</v>
      </c>
      <c r="P44" s="385">
        <v>611.6</v>
      </c>
      <c r="Q44" s="385">
        <v>430.7</v>
      </c>
      <c r="R44" s="385">
        <v>513.7</v>
      </c>
      <c r="S44" s="385">
        <v>460.3</v>
      </c>
      <c r="T44" s="385">
        <v>667.9</v>
      </c>
      <c r="U44" s="385">
        <v>1316.2</v>
      </c>
      <c r="V44" s="385">
        <v>475.1</v>
      </c>
      <c r="W44" s="385">
        <v>513.7</v>
      </c>
      <c r="X44" s="385">
        <v>504.8</v>
      </c>
    </row>
    <row r="45" ht="17.25" spans="1:24">
      <c r="A45" s="313"/>
      <c r="B45" s="387">
        <v>19.5</v>
      </c>
      <c r="C45" s="385">
        <v>1176</v>
      </c>
      <c r="D45" s="385">
        <v>1210.9</v>
      </c>
      <c r="E45" s="385">
        <v>681.8</v>
      </c>
      <c r="F45" s="385">
        <v>1615.9</v>
      </c>
      <c r="G45" s="385">
        <v>994.2</v>
      </c>
      <c r="H45" s="386">
        <v>1546.6</v>
      </c>
      <c r="I45" s="386">
        <v>1499.1</v>
      </c>
      <c r="J45" s="395">
        <v>1948.5</v>
      </c>
      <c r="K45" s="386">
        <v>3089</v>
      </c>
      <c r="L45" s="395">
        <v>531.1</v>
      </c>
      <c r="M45" s="386">
        <v>997.6</v>
      </c>
      <c r="N45" s="385">
        <v>1187.4</v>
      </c>
      <c r="O45" s="396">
        <v>799.4</v>
      </c>
      <c r="P45" s="385">
        <v>627.5</v>
      </c>
      <c r="Q45" s="385">
        <v>442.9</v>
      </c>
      <c r="R45" s="385">
        <v>527.5</v>
      </c>
      <c r="S45" s="385">
        <v>473.1</v>
      </c>
      <c r="T45" s="385">
        <v>684.6</v>
      </c>
      <c r="U45" s="385">
        <v>1351.1</v>
      </c>
      <c r="V45" s="385">
        <v>487.9</v>
      </c>
      <c r="W45" s="385">
        <v>527.5</v>
      </c>
      <c r="X45" s="385">
        <v>518.5</v>
      </c>
    </row>
    <row r="46" ht="17.25" spans="1:24">
      <c r="A46" s="313"/>
      <c r="B46" s="387">
        <v>20</v>
      </c>
      <c r="C46" s="385">
        <v>1192.4</v>
      </c>
      <c r="D46" s="385">
        <v>1228.2</v>
      </c>
      <c r="E46" s="385">
        <v>691.5</v>
      </c>
      <c r="F46" s="385">
        <v>1645.1</v>
      </c>
      <c r="G46" s="385">
        <v>1009.2</v>
      </c>
      <c r="H46" s="386">
        <v>1571</v>
      </c>
      <c r="I46" s="386">
        <v>1521.1</v>
      </c>
      <c r="J46" s="395">
        <v>1977.5</v>
      </c>
      <c r="K46" s="386">
        <v>3141.8</v>
      </c>
      <c r="L46" s="395">
        <v>537.8</v>
      </c>
      <c r="M46" s="386">
        <v>1013.7</v>
      </c>
      <c r="N46" s="385">
        <v>1204.2</v>
      </c>
      <c r="O46" s="396">
        <v>811</v>
      </c>
      <c r="P46" s="385">
        <v>636.1</v>
      </c>
      <c r="Q46" s="385">
        <v>447.7</v>
      </c>
      <c r="R46" s="385">
        <v>534</v>
      </c>
      <c r="S46" s="385">
        <v>478.5</v>
      </c>
      <c r="T46" s="385">
        <v>694.1</v>
      </c>
      <c r="U46" s="385">
        <v>1371.1</v>
      </c>
      <c r="V46" s="385">
        <v>493.8</v>
      </c>
      <c r="W46" s="385">
        <v>534</v>
      </c>
      <c r="X46" s="385">
        <v>524.9</v>
      </c>
    </row>
    <row r="47" ht="17.25" spans="1:24">
      <c r="A47" s="313"/>
      <c r="B47" s="387">
        <v>20.5</v>
      </c>
      <c r="C47" s="385">
        <v>1224.2</v>
      </c>
      <c r="D47" s="385">
        <v>1260.9</v>
      </c>
      <c r="E47" s="385">
        <v>708.4</v>
      </c>
      <c r="F47" s="385">
        <v>1681.3</v>
      </c>
      <c r="G47" s="385">
        <v>1031.1</v>
      </c>
      <c r="H47" s="386">
        <v>1603.9</v>
      </c>
      <c r="I47" s="386">
        <v>1550</v>
      </c>
      <c r="J47" s="395">
        <v>2021.9</v>
      </c>
      <c r="K47" s="386">
        <v>3201.8</v>
      </c>
      <c r="L47" s="395">
        <v>551.5</v>
      </c>
      <c r="M47" s="386">
        <v>1035.4</v>
      </c>
      <c r="N47" s="385">
        <v>1235.9</v>
      </c>
      <c r="O47" s="396">
        <v>829.6</v>
      </c>
      <c r="P47" s="385">
        <v>652</v>
      </c>
      <c r="Q47" s="385">
        <v>460</v>
      </c>
      <c r="R47" s="385">
        <v>547.9</v>
      </c>
      <c r="S47" s="385">
        <v>491.3</v>
      </c>
      <c r="T47" s="385">
        <v>710.8</v>
      </c>
      <c r="U47" s="385">
        <v>1406</v>
      </c>
      <c r="V47" s="385">
        <v>506.9</v>
      </c>
      <c r="W47" s="385">
        <v>547.9</v>
      </c>
      <c r="X47" s="385">
        <v>538.5</v>
      </c>
    </row>
    <row r="48" ht="34.5" spans="1:24">
      <c r="A48" s="380" t="s">
        <v>966</v>
      </c>
      <c r="B48" s="380" t="s">
        <v>69</v>
      </c>
      <c r="C48" s="380" t="s">
        <v>954</v>
      </c>
      <c r="D48" s="380" t="s">
        <v>967</v>
      </c>
      <c r="E48" s="381" t="s">
        <v>981</v>
      </c>
      <c r="F48" s="381" t="s">
        <v>982</v>
      </c>
      <c r="G48" s="381" t="s">
        <v>983</v>
      </c>
      <c r="H48" s="381" t="s">
        <v>984</v>
      </c>
      <c r="I48" s="381" t="s">
        <v>985</v>
      </c>
      <c r="J48" s="381" t="s">
        <v>986</v>
      </c>
      <c r="K48" s="393" t="s">
        <v>987</v>
      </c>
      <c r="L48" s="394" t="s">
        <v>988</v>
      </c>
      <c r="M48" s="394" t="s">
        <v>989</v>
      </c>
      <c r="N48" s="394" t="s">
        <v>990</v>
      </c>
      <c r="O48" s="381" t="s">
        <v>991</v>
      </c>
      <c r="P48" s="381" t="s">
        <v>992</v>
      </c>
      <c r="Q48" s="381" t="s">
        <v>993</v>
      </c>
      <c r="R48" s="381" t="s">
        <v>994</v>
      </c>
      <c r="S48" s="381" t="s">
        <v>995</v>
      </c>
      <c r="T48" s="381" t="s">
        <v>996</v>
      </c>
      <c r="U48" s="393" t="s">
        <v>997</v>
      </c>
      <c r="V48" s="394" t="s">
        <v>998</v>
      </c>
      <c r="W48" s="394" t="s">
        <v>999</v>
      </c>
      <c r="X48" s="394" t="s">
        <v>1000</v>
      </c>
    </row>
    <row r="49" ht="17.25" spans="1:24">
      <c r="A49" s="380"/>
      <c r="B49" s="382" t="s">
        <v>859</v>
      </c>
      <c r="C49" s="382">
        <v>1</v>
      </c>
      <c r="D49" s="382">
        <v>2</v>
      </c>
      <c r="E49" s="382" t="s">
        <v>860</v>
      </c>
      <c r="F49" s="382" t="s">
        <v>977</v>
      </c>
      <c r="G49" s="381" t="s">
        <v>862</v>
      </c>
      <c r="H49" s="382" t="s">
        <v>863</v>
      </c>
      <c r="I49" s="382" t="s">
        <v>864</v>
      </c>
      <c r="J49" s="382" t="s">
        <v>865</v>
      </c>
      <c r="K49" s="382" t="s">
        <v>866</v>
      </c>
      <c r="L49" s="382" t="s">
        <v>978</v>
      </c>
      <c r="M49" s="382" t="s">
        <v>868</v>
      </c>
      <c r="N49" s="382" t="s">
        <v>869</v>
      </c>
      <c r="O49" s="382" t="s">
        <v>870</v>
      </c>
      <c r="P49" s="382" t="s">
        <v>871</v>
      </c>
      <c r="Q49" s="382" t="s">
        <v>872</v>
      </c>
      <c r="R49" s="382" t="s">
        <v>873</v>
      </c>
      <c r="S49" s="382" t="s">
        <v>874</v>
      </c>
      <c r="T49" s="382" t="s">
        <v>875</v>
      </c>
      <c r="U49" s="382" t="s">
        <v>876</v>
      </c>
      <c r="V49" s="382" t="s">
        <v>878</v>
      </c>
      <c r="W49" s="382" t="s">
        <v>879</v>
      </c>
      <c r="X49" s="382" t="s">
        <v>880</v>
      </c>
    </row>
    <row r="50" ht="17.25" spans="1:24">
      <c r="A50" s="344" t="s">
        <v>1001</v>
      </c>
      <c r="B50" s="388" t="s">
        <v>1002</v>
      </c>
      <c r="C50" s="389">
        <v>57.6</v>
      </c>
      <c r="D50" s="389">
        <v>59</v>
      </c>
      <c r="E50" s="389">
        <v>26.2</v>
      </c>
      <c r="F50" s="389">
        <v>80.3</v>
      </c>
      <c r="G50" s="389">
        <v>47.3</v>
      </c>
      <c r="H50" s="389">
        <v>72</v>
      </c>
      <c r="I50" s="389">
        <v>72</v>
      </c>
      <c r="J50" s="386">
        <v>97.6</v>
      </c>
      <c r="K50" s="389">
        <v>158.5</v>
      </c>
      <c r="L50" s="389">
        <v>27.2</v>
      </c>
      <c r="M50" s="389">
        <v>50.4</v>
      </c>
      <c r="N50" s="389">
        <v>57.8</v>
      </c>
      <c r="O50" s="396">
        <v>32.2</v>
      </c>
      <c r="P50" s="385">
        <v>26.8</v>
      </c>
      <c r="Q50" s="385">
        <v>22.4</v>
      </c>
      <c r="R50" s="385">
        <v>25.3</v>
      </c>
      <c r="S50" s="385">
        <v>19.5</v>
      </c>
      <c r="T50" s="385">
        <v>29.6</v>
      </c>
      <c r="U50" s="385">
        <v>66.8</v>
      </c>
      <c r="V50" s="385">
        <v>19.8</v>
      </c>
      <c r="W50" s="385">
        <v>28.3</v>
      </c>
      <c r="X50" s="385">
        <v>21.4</v>
      </c>
    </row>
    <row r="51" ht="17.25" spans="1:24">
      <c r="A51" s="344"/>
      <c r="B51" s="388" t="s">
        <v>903</v>
      </c>
      <c r="C51" s="389">
        <v>58.2</v>
      </c>
      <c r="D51" s="389">
        <v>59.6</v>
      </c>
      <c r="E51" s="389">
        <v>25.7</v>
      </c>
      <c r="F51" s="389">
        <v>69.3</v>
      </c>
      <c r="G51" s="389">
        <v>45.5</v>
      </c>
      <c r="H51" s="389">
        <v>71.5</v>
      </c>
      <c r="I51" s="389">
        <v>71.5</v>
      </c>
      <c r="J51" s="386">
        <v>97.2</v>
      </c>
      <c r="K51" s="389">
        <v>133.2</v>
      </c>
      <c r="L51" s="389">
        <v>28</v>
      </c>
      <c r="M51" s="389">
        <v>46.2</v>
      </c>
      <c r="N51" s="389">
        <v>58.7</v>
      </c>
      <c r="O51" s="396">
        <v>30.3</v>
      </c>
      <c r="P51" s="385">
        <v>27.5</v>
      </c>
      <c r="Q51" s="385">
        <v>22.4</v>
      </c>
      <c r="R51" s="385">
        <v>24.3</v>
      </c>
      <c r="S51" s="385">
        <v>19.7</v>
      </c>
      <c r="T51" s="385">
        <v>28.8</v>
      </c>
      <c r="U51" s="385">
        <v>61.3</v>
      </c>
      <c r="V51" s="385">
        <v>19.9</v>
      </c>
      <c r="W51" s="385">
        <v>24.3</v>
      </c>
      <c r="X51" s="385">
        <v>21.5</v>
      </c>
    </row>
    <row r="52" ht="17.25" spans="1:24">
      <c r="A52" s="344"/>
      <c r="B52" s="388" t="s">
        <v>1003</v>
      </c>
      <c r="C52" s="389">
        <v>58.2</v>
      </c>
      <c r="D52" s="389">
        <v>59.6</v>
      </c>
      <c r="E52" s="389">
        <v>25.2</v>
      </c>
      <c r="F52" s="389">
        <v>69.3</v>
      </c>
      <c r="G52" s="389">
        <v>44.5</v>
      </c>
      <c r="H52" s="389">
        <v>71</v>
      </c>
      <c r="I52" s="389">
        <v>71</v>
      </c>
      <c r="J52" s="386">
        <v>96.8</v>
      </c>
      <c r="K52" s="389">
        <v>127.1</v>
      </c>
      <c r="L52" s="389">
        <v>23.8</v>
      </c>
      <c r="M52" s="389">
        <v>46.9</v>
      </c>
      <c r="N52" s="389">
        <v>58.6</v>
      </c>
      <c r="O52" s="396">
        <v>29.9</v>
      </c>
      <c r="P52" s="385">
        <v>27.3</v>
      </c>
      <c r="Q52" s="385">
        <v>22.2</v>
      </c>
      <c r="R52" s="385">
        <v>20.7</v>
      </c>
      <c r="S52" s="385">
        <v>19.7</v>
      </c>
      <c r="T52" s="385">
        <v>27.2</v>
      </c>
      <c r="U52" s="385">
        <v>59</v>
      </c>
      <c r="V52" s="385">
        <v>19.9</v>
      </c>
      <c r="W52" s="385">
        <v>22.2</v>
      </c>
      <c r="X52" s="385">
        <v>21.5</v>
      </c>
    </row>
    <row r="53" ht="17.25" spans="1:24">
      <c r="A53" s="344"/>
      <c r="B53" s="388" t="s">
        <v>1004</v>
      </c>
      <c r="C53" s="389">
        <v>66.8</v>
      </c>
      <c r="D53" s="389">
        <v>68.3</v>
      </c>
      <c r="E53" s="389">
        <v>24.5</v>
      </c>
      <c r="F53" s="389">
        <v>69.3</v>
      </c>
      <c r="G53" s="389">
        <v>44.4</v>
      </c>
      <c r="H53" s="389">
        <v>70.6</v>
      </c>
      <c r="I53" s="389">
        <v>70.5</v>
      </c>
      <c r="J53" s="386">
        <v>95.4</v>
      </c>
      <c r="K53" s="389">
        <v>123.2</v>
      </c>
      <c r="L53" s="389">
        <v>21.5</v>
      </c>
      <c r="M53" s="389">
        <v>58.4</v>
      </c>
      <c r="N53" s="389">
        <v>68.5</v>
      </c>
      <c r="O53" s="396">
        <v>28.3</v>
      </c>
      <c r="P53" s="385">
        <v>24.8</v>
      </c>
      <c r="Q53" s="385">
        <v>19.4</v>
      </c>
      <c r="R53" s="385">
        <v>19.4</v>
      </c>
      <c r="S53" s="385">
        <v>25.4</v>
      </c>
      <c r="T53" s="385">
        <v>27.3</v>
      </c>
      <c r="U53" s="385">
        <v>57.9</v>
      </c>
      <c r="V53" s="385">
        <v>25.6</v>
      </c>
      <c r="W53" s="385">
        <v>19.4</v>
      </c>
      <c r="X53" s="385">
        <v>27</v>
      </c>
    </row>
    <row r="54" ht="17.25" spans="1:24">
      <c r="A54" s="344"/>
      <c r="B54" s="388" t="s">
        <v>1005</v>
      </c>
      <c r="C54" s="390">
        <v>64.4</v>
      </c>
      <c r="D54" s="390">
        <v>65.6</v>
      </c>
      <c r="E54" s="389">
        <v>23.5</v>
      </c>
      <c r="F54" s="389">
        <v>69.3</v>
      </c>
      <c r="G54" s="389">
        <v>44.3</v>
      </c>
      <c r="H54" s="389">
        <v>69.3</v>
      </c>
      <c r="I54" s="389">
        <v>69.3</v>
      </c>
      <c r="J54" s="386">
        <v>93.2</v>
      </c>
      <c r="K54" s="389">
        <v>120</v>
      </c>
      <c r="L54" s="389">
        <v>20.8</v>
      </c>
      <c r="M54" s="389">
        <v>50.5</v>
      </c>
      <c r="N54" s="390">
        <v>66.9</v>
      </c>
      <c r="O54" s="396">
        <v>26.8</v>
      </c>
      <c r="P54" s="385">
        <v>23.6</v>
      </c>
      <c r="Q54" s="385">
        <v>19.4</v>
      </c>
      <c r="R54" s="385">
        <v>19.4</v>
      </c>
      <c r="S54" s="385">
        <v>24.2</v>
      </c>
      <c r="T54" s="385">
        <v>27.2</v>
      </c>
      <c r="U54" s="385">
        <v>57.7</v>
      </c>
      <c r="V54" s="385">
        <v>24</v>
      </c>
      <c r="W54" s="385">
        <v>19.4</v>
      </c>
      <c r="X54" s="385">
        <v>24.7</v>
      </c>
    </row>
    <row r="55" ht="17.25" spans="1:24">
      <c r="A55" s="344"/>
      <c r="B55" s="388" t="s">
        <v>1006</v>
      </c>
      <c r="C55" s="390">
        <v>63.2</v>
      </c>
      <c r="D55" s="390">
        <v>64</v>
      </c>
      <c r="E55" s="389">
        <v>21.6</v>
      </c>
      <c r="F55" s="389">
        <v>68.8</v>
      </c>
      <c r="G55" s="389">
        <v>42.2</v>
      </c>
      <c r="H55" s="389">
        <v>68</v>
      </c>
      <c r="I55" s="389">
        <v>68</v>
      </c>
      <c r="J55" s="386">
        <v>91.4</v>
      </c>
      <c r="K55" s="389">
        <v>117.3</v>
      </c>
      <c r="L55" s="389">
        <v>20.5</v>
      </c>
      <c r="M55" s="389">
        <v>48.4</v>
      </c>
      <c r="N55" s="390">
        <v>65.3</v>
      </c>
      <c r="O55" s="396">
        <v>26.5</v>
      </c>
      <c r="P55" s="385">
        <v>21.7</v>
      </c>
      <c r="Q55" s="385">
        <v>19.4</v>
      </c>
      <c r="R55" s="385">
        <v>19.4</v>
      </c>
      <c r="S55" s="385">
        <v>23.3</v>
      </c>
      <c r="T55" s="385">
        <v>25.6</v>
      </c>
      <c r="U55" s="385">
        <v>57.5</v>
      </c>
      <c r="V55" s="385">
        <v>21.9</v>
      </c>
      <c r="W55" s="385">
        <v>19.4</v>
      </c>
      <c r="X55" s="385">
        <v>22.5</v>
      </c>
    </row>
    <row r="56" ht="17.25" spans="1:24">
      <c r="A56" s="344"/>
      <c r="B56" s="388" t="s">
        <v>1007</v>
      </c>
      <c r="C56" s="390">
        <v>62.6</v>
      </c>
      <c r="D56" s="390">
        <v>63.9</v>
      </c>
      <c r="E56" s="389">
        <v>21</v>
      </c>
      <c r="F56" s="389">
        <v>68.3</v>
      </c>
      <c r="G56" s="389">
        <v>42.2</v>
      </c>
      <c r="H56" s="389">
        <v>67.7</v>
      </c>
      <c r="I56" s="389">
        <v>67.7</v>
      </c>
      <c r="J56" s="386">
        <v>91</v>
      </c>
      <c r="K56" s="389">
        <v>116.4</v>
      </c>
      <c r="L56" s="389">
        <v>20</v>
      </c>
      <c r="M56" s="389">
        <v>47.8</v>
      </c>
      <c r="N56" s="390">
        <v>65.1</v>
      </c>
      <c r="O56" s="396">
        <v>25.8</v>
      </c>
      <c r="P56" s="385">
        <v>18.6</v>
      </c>
      <c r="Q56" s="385">
        <v>19.4</v>
      </c>
      <c r="R56" s="385">
        <v>19.4</v>
      </c>
      <c r="S56" s="385">
        <v>22.6</v>
      </c>
      <c r="T56" s="385">
        <v>25.5</v>
      </c>
      <c r="U56" s="385">
        <v>57</v>
      </c>
      <c r="V56" s="385">
        <v>21.3</v>
      </c>
      <c r="W56" s="385">
        <v>19.4</v>
      </c>
      <c r="X56" s="385">
        <v>21.9</v>
      </c>
    </row>
    <row r="57" ht="34.5" spans="1:24">
      <c r="A57" s="380" t="s">
        <v>966</v>
      </c>
      <c r="B57" s="380" t="s">
        <v>69</v>
      </c>
      <c r="C57" s="380" t="s">
        <v>954</v>
      </c>
      <c r="D57" s="380" t="s">
        <v>967</v>
      </c>
      <c r="E57" s="381" t="s">
        <v>981</v>
      </c>
      <c r="F57" s="381" t="s">
        <v>1008</v>
      </c>
      <c r="G57" s="381" t="s">
        <v>983</v>
      </c>
      <c r="H57" s="381" t="s">
        <v>984</v>
      </c>
      <c r="I57" s="381" t="s">
        <v>985</v>
      </c>
      <c r="J57" s="381" t="s">
        <v>986</v>
      </c>
      <c r="K57" s="393" t="s">
        <v>987</v>
      </c>
      <c r="L57" s="394" t="s">
        <v>988</v>
      </c>
      <c r="M57" s="578" t="s">
        <v>989</v>
      </c>
      <c r="N57" s="394" t="s">
        <v>990</v>
      </c>
      <c r="O57" s="381" t="s">
        <v>991</v>
      </c>
      <c r="P57" s="381" t="s">
        <v>992</v>
      </c>
      <c r="Q57" s="381" t="s">
        <v>993</v>
      </c>
      <c r="R57" s="578" t="s">
        <v>994</v>
      </c>
      <c r="S57" s="381" t="s">
        <v>995</v>
      </c>
      <c r="T57" s="381" t="s">
        <v>996</v>
      </c>
      <c r="U57" s="393" t="s">
        <v>1009</v>
      </c>
      <c r="V57" s="394" t="s">
        <v>998</v>
      </c>
      <c r="W57" s="394" t="s">
        <v>999</v>
      </c>
      <c r="X57" s="394" t="s">
        <v>1000</v>
      </c>
    </row>
    <row r="58" ht="17.25" spans="1:24">
      <c r="A58" s="380"/>
      <c r="B58" s="382" t="s">
        <v>859</v>
      </c>
      <c r="C58" s="382">
        <v>1</v>
      </c>
      <c r="D58" s="382">
        <v>2</v>
      </c>
      <c r="E58" s="382" t="s">
        <v>860</v>
      </c>
      <c r="F58" s="382" t="s">
        <v>977</v>
      </c>
      <c r="G58" s="382" t="s">
        <v>862</v>
      </c>
      <c r="H58" s="382" t="s">
        <v>863</v>
      </c>
      <c r="I58" s="382" t="s">
        <v>864</v>
      </c>
      <c r="J58" s="382" t="s">
        <v>865</v>
      </c>
      <c r="K58" s="382" t="s">
        <v>866</v>
      </c>
      <c r="L58" s="382" t="s">
        <v>978</v>
      </c>
      <c r="M58" s="382" t="s">
        <v>868</v>
      </c>
      <c r="N58" s="382" t="s">
        <v>869</v>
      </c>
      <c r="O58" s="382" t="s">
        <v>870</v>
      </c>
      <c r="P58" s="382" t="s">
        <v>871</v>
      </c>
      <c r="Q58" s="382" t="s">
        <v>872</v>
      </c>
      <c r="R58" s="382" t="s">
        <v>873</v>
      </c>
      <c r="S58" s="382" t="s">
        <v>874</v>
      </c>
      <c r="T58" s="382" t="s">
        <v>875</v>
      </c>
      <c r="U58" s="382" t="s">
        <v>876</v>
      </c>
      <c r="V58" s="382" t="s">
        <v>878</v>
      </c>
      <c r="W58" s="382" t="s">
        <v>879</v>
      </c>
      <c r="X58" s="382" t="s">
        <v>880</v>
      </c>
    </row>
    <row r="59" ht="17.25" spans="1:24">
      <c r="A59" s="344" t="s">
        <v>1010</v>
      </c>
      <c r="B59" s="388" t="s">
        <v>1003</v>
      </c>
      <c r="C59" s="391">
        <v>68.1</v>
      </c>
      <c r="D59" s="391">
        <v>69.3</v>
      </c>
      <c r="E59" s="388">
        <v>29</v>
      </c>
      <c r="F59" s="391">
        <v>64.1</v>
      </c>
      <c r="G59" s="388">
        <v>49.6</v>
      </c>
      <c r="H59" s="391">
        <v>72.8</v>
      </c>
      <c r="I59" s="391">
        <v>72.8</v>
      </c>
      <c r="J59" s="391">
        <v>105.5</v>
      </c>
      <c r="K59" s="388">
        <v>127.6</v>
      </c>
      <c r="L59" s="391">
        <v>27.4</v>
      </c>
      <c r="M59" s="391">
        <v>49.2</v>
      </c>
      <c r="N59" s="391">
        <v>68.4</v>
      </c>
      <c r="O59" s="396">
        <v>32.6</v>
      </c>
      <c r="P59" s="391">
        <v>31.3</v>
      </c>
      <c r="Q59" s="391">
        <v>26</v>
      </c>
      <c r="R59" s="391">
        <v>24.3</v>
      </c>
      <c r="S59" s="391">
        <v>23.3</v>
      </c>
      <c r="T59" s="391">
        <v>31.2</v>
      </c>
      <c r="U59" s="397"/>
      <c r="V59" s="391">
        <v>23.5</v>
      </c>
      <c r="W59" s="391">
        <v>26</v>
      </c>
      <c r="X59" s="391">
        <v>25.2</v>
      </c>
    </row>
    <row r="60" ht="17.25" spans="1:24">
      <c r="A60" s="344"/>
      <c r="B60" s="388" t="s">
        <v>1004</v>
      </c>
      <c r="C60" s="391">
        <v>76.5</v>
      </c>
      <c r="D60" s="391">
        <v>77.8</v>
      </c>
      <c r="E60" s="388">
        <v>28.4</v>
      </c>
      <c r="F60" s="391">
        <v>64.1</v>
      </c>
      <c r="G60" s="388">
        <v>49.5</v>
      </c>
      <c r="H60" s="391">
        <v>72.3</v>
      </c>
      <c r="I60" s="391">
        <v>72.3</v>
      </c>
      <c r="J60" s="391">
        <v>104.4</v>
      </c>
      <c r="K60" s="388">
        <v>124</v>
      </c>
      <c r="L60" s="391">
        <v>25.2</v>
      </c>
      <c r="M60" s="391">
        <v>60.5</v>
      </c>
      <c r="N60" s="391">
        <v>78.1</v>
      </c>
      <c r="O60" s="396">
        <v>31.1</v>
      </c>
      <c r="P60" s="391">
        <v>28.6</v>
      </c>
      <c r="Q60" s="391">
        <v>22.9</v>
      </c>
      <c r="R60" s="391">
        <v>22.9</v>
      </c>
      <c r="S60" s="391">
        <v>29.1</v>
      </c>
      <c r="T60" s="391">
        <v>31.3</v>
      </c>
      <c r="U60" s="397"/>
      <c r="V60" s="391">
        <v>29.4</v>
      </c>
      <c r="W60" s="391">
        <v>22.9</v>
      </c>
      <c r="X60" s="391">
        <v>31</v>
      </c>
    </row>
    <row r="61" ht="17.25" spans="1:24">
      <c r="A61" s="344"/>
      <c r="B61" s="388" t="s">
        <v>1005</v>
      </c>
      <c r="C61" s="391">
        <v>74.2</v>
      </c>
      <c r="D61" s="391">
        <v>75.3</v>
      </c>
      <c r="E61" s="388">
        <v>27.2</v>
      </c>
      <c r="F61" s="391">
        <v>64.1</v>
      </c>
      <c r="G61" s="388">
        <v>49.4</v>
      </c>
      <c r="H61" s="391">
        <v>71.4</v>
      </c>
      <c r="I61" s="391">
        <v>71.4</v>
      </c>
      <c r="J61" s="391">
        <v>102.2</v>
      </c>
      <c r="K61" s="388">
        <v>120.7</v>
      </c>
      <c r="L61" s="391">
        <v>24.5</v>
      </c>
      <c r="M61" s="391">
        <v>52.6</v>
      </c>
      <c r="N61" s="391">
        <v>76.7</v>
      </c>
      <c r="O61" s="396">
        <v>29.6</v>
      </c>
      <c r="P61" s="391">
        <v>27.2</v>
      </c>
      <c r="Q61" s="391">
        <v>22.9</v>
      </c>
      <c r="R61" s="391">
        <v>22.9</v>
      </c>
      <c r="S61" s="391">
        <v>27.9</v>
      </c>
      <c r="T61" s="391">
        <v>31.1</v>
      </c>
      <c r="U61" s="397"/>
      <c r="V61" s="391">
        <v>27.7</v>
      </c>
      <c r="W61" s="391">
        <v>22.9</v>
      </c>
      <c r="X61" s="391">
        <v>28.4</v>
      </c>
    </row>
    <row r="62" ht="17.25" spans="1:24">
      <c r="A62" s="344"/>
      <c r="B62" s="388" t="s">
        <v>1006</v>
      </c>
      <c r="C62" s="391">
        <v>72.9</v>
      </c>
      <c r="D62" s="391">
        <v>73.7</v>
      </c>
      <c r="E62" s="388">
        <v>25.4</v>
      </c>
      <c r="F62" s="391">
        <v>63.6</v>
      </c>
      <c r="G62" s="388">
        <v>47.1</v>
      </c>
      <c r="H62" s="391">
        <v>70</v>
      </c>
      <c r="I62" s="391">
        <v>70</v>
      </c>
      <c r="J62" s="391">
        <v>100.4</v>
      </c>
      <c r="K62" s="388">
        <v>118.1</v>
      </c>
      <c r="L62" s="391">
        <v>24</v>
      </c>
      <c r="M62" s="391">
        <v>50.6</v>
      </c>
      <c r="N62" s="391">
        <v>75.1</v>
      </c>
      <c r="O62" s="396">
        <v>29.3</v>
      </c>
      <c r="P62" s="391">
        <v>25.4</v>
      </c>
      <c r="Q62" s="391">
        <v>22.9</v>
      </c>
      <c r="R62" s="391">
        <v>22.9</v>
      </c>
      <c r="S62" s="391">
        <v>26.9</v>
      </c>
      <c r="T62" s="391">
        <v>29.3</v>
      </c>
      <c r="U62" s="397"/>
      <c r="V62" s="391">
        <v>25.7</v>
      </c>
      <c r="W62" s="391">
        <v>22.9</v>
      </c>
      <c r="X62" s="391">
        <v>26.3</v>
      </c>
    </row>
    <row r="63" ht="17.25" spans="1:24">
      <c r="A63" s="344"/>
      <c r="B63" s="388" t="s">
        <v>1007</v>
      </c>
      <c r="C63" s="391">
        <v>72.3</v>
      </c>
      <c r="D63" s="391">
        <v>73.6</v>
      </c>
      <c r="E63" s="388">
        <v>24.7</v>
      </c>
      <c r="F63" s="391">
        <v>63</v>
      </c>
      <c r="G63" s="388">
        <v>47.1</v>
      </c>
      <c r="H63" s="391">
        <v>69.7</v>
      </c>
      <c r="I63" s="391">
        <v>69.7</v>
      </c>
      <c r="J63" s="391">
        <v>100</v>
      </c>
      <c r="K63" s="388">
        <v>117.4</v>
      </c>
      <c r="L63" s="391">
        <v>23.7</v>
      </c>
      <c r="M63" s="391">
        <v>50.1</v>
      </c>
      <c r="N63" s="391">
        <v>74.9</v>
      </c>
      <c r="O63" s="396">
        <v>28.5</v>
      </c>
      <c r="P63" s="391">
        <v>22.1</v>
      </c>
      <c r="Q63" s="391">
        <v>22.9</v>
      </c>
      <c r="R63" s="391">
        <v>22.9</v>
      </c>
      <c r="S63" s="391">
        <v>26.4</v>
      </c>
      <c r="T63" s="391">
        <v>29.3</v>
      </c>
      <c r="U63" s="397"/>
      <c r="V63" s="391">
        <v>25</v>
      </c>
      <c r="W63" s="391">
        <v>22.9</v>
      </c>
      <c r="X63" s="391">
        <v>25.6</v>
      </c>
    </row>
    <row r="64" ht="17.25" spans="1:1">
      <c r="A64" s="392" t="s">
        <v>1011</v>
      </c>
    </row>
    <row r="65" ht="18" spans="1:23">
      <c r="A65" s="579" t="s">
        <v>111</v>
      </c>
      <c r="B65" s="324"/>
      <c r="C65" s="325"/>
      <c r="D65" s="324"/>
      <c r="E65" s="324"/>
      <c r="F65" s="326"/>
      <c r="G65" s="324"/>
      <c r="H65" s="327"/>
      <c r="I65" s="327"/>
      <c r="J65" s="324"/>
      <c r="K65" s="324"/>
      <c r="L65" s="324"/>
      <c r="M65" s="347"/>
      <c r="N65" s="324"/>
      <c r="O65" s="324"/>
      <c r="P65" s="326"/>
      <c r="Q65" s="324"/>
      <c r="R65" s="324"/>
      <c r="S65" s="324"/>
      <c r="T65" s="324"/>
      <c r="U65" s="324"/>
      <c r="V65" s="324"/>
      <c r="W65" s="324"/>
    </row>
    <row r="66" ht="17.25" spans="1:23">
      <c r="A66" s="324" t="s">
        <v>1012</v>
      </c>
      <c r="B66" s="324"/>
      <c r="C66" s="325"/>
      <c r="D66" s="324"/>
      <c r="E66" s="324"/>
      <c r="F66" s="324"/>
      <c r="G66" s="324"/>
      <c r="H66" s="327"/>
      <c r="I66" s="327"/>
      <c r="J66" s="324"/>
      <c r="K66" s="324"/>
      <c r="L66" s="324"/>
      <c r="M66" s="347"/>
      <c r="N66" s="324"/>
      <c r="O66" s="324"/>
      <c r="P66" s="324"/>
      <c r="Q66" s="324"/>
      <c r="R66" s="324"/>
      <c r="S66" s="324"/>
      <c r="T66" s="324"/>
      <c r="U66" s="324"/>
      <c r="V66" s="324"/>
      <c r="W66" s="324"/>
    </row>
    <row r="67" ht="18" spans="1:23">
      <c r="A67" s="328" t="s">
        <v>1013</v>
      </c>
      <c r="B67" s="329"/>
      <c r="C67" s="330"/>
      <c r="D67" s="330"/>
      <c r="E67" s="330"/>
      <c r="F67" s="330"/>
      <c r="G67" s="330"/>
      <c r="H67" s="331"/>
      <c r="I67" s="331"/>
      <c r="J67" s="330"/>
      <c r="K67" s="330"/>
      <c r="L67" s="329"/>
      <c r="M67" s="348"/>
      <c r="N67" s="330"/>
      <c r="O67" s="330"/>
      <c r="P67" s="330"/>
      <c r="Q67" s="330"/>
      <c r="R67" s="330"/>
      <c r="S67" s="330"/>
      <c r="T67" s="330"/>
      <c r="U67" s="330"/>
      <c r="V67" s="330"/>
      <c r="W67" s="330"/>
    </row>
    <row r="68" ht="17.25" spans="1:23">
      <c r="A68" s="332" t="s">
        <v>1014</v>
      </c>
      <c r="B68" s="332"/>
      <c r="C68" s="332"/>
      <c r="D68" s="332"/>
      <c r="E68" s="332"/>
      <c r="F68" s="332"/>
      <c r="G68" s="332"/>
      <c r="H68" s="333"/>
      <c r="I68" s="333"/>
      <c r="J68" s="332"/>
      <c r="K68" s="332"/>
      <c r="L68" s="332"/>
      <c r="M68" s="349"/>
      <c r="N68" s="332"/>
      <c r="O68" s="332"/>
      <c r="P68" s="332"/>
      <c r="Q68" s="332"/>
      <c r="R68" s="332"/>
      <c r="S68" s="332"/>
      <c r="T68" s="332"/>
      <c r="U68" s="332"/>
      <c r="V68" s="332"/>
      <c r="W68" s="332"/>
    </row>
    <row r="69" ht="17.25" spans="1:23">
      <c r="A69" s="334" t="s">
        <v>1015</v>
      </c>
      <c r="B69" s="328"/>
      <c r="C69" s="328"/>
      <c r="D69" s="328"/>
      <c r="E69" s="328"/>
      <c r="F69" s="328"/>
      <c r="G69" s="328"/>
      <c r="H69" s="335"/>
      <c r="I69" s="335"/>
      <c r="J69" s="328"/>
      <c r="K69" s="328"/>
      <c r="L69" s="328"/>
      <c r="M69" s="350"/>
      <c r="N69" s="328"/>
      <c r="O69" s="328"/>
      <c r="P69" s="328"/>
      <c r="Q69" s="328"/>
      <c r="R69" s="328"/>
      <c r="S69" s="328"/>
      <c r="T69" s="328"/>
      <c r="U69" s="328"/>
      <c r="V69" s="328"/>
      <c r="W69" s="328"/>
    </row>
    <row r="70" ht="17.25" spans="1:23">
      <c r="A70" s="328" t="s">
        <v>1016</v>
      </c>
      <c r="B70" s="325"/>
      <c r="C70" s="324"/>
      <c r="D70" s="324"/>
      <c r="E70" s="326"/>
      <c r="F70" s="324"/>
      <c r="G70" s="324"/>
      <c r="H70" s="327"/>
      <c r="I70" s="327"/>
      <c r="J70" s="325"/>
      <c r="K70" s="325"/>
      <c r="L70" s="325"/>
      <c r="M70" s="351"/>
      <c r="N70" s="324"/>
      <c r="O70" s="326"/>
      <c r="P70" s="324"/>
      <c r="Q70" s="324"/>
      <c r="R70" s="324"/>
      <c r="S70" s="324"/>
      <c r="T70" s="325"/>
      <c r="U70" s="325"/>
      <c r="V70" s="325"/>
      <c r="W70" s="325"/>
    </row>
    <row r="71" ht="17.25" spans="1:23">
      <c r="A71" s="328" t="s">
        <v>1017</v>
      </c>
      <c r="B71" s="325"/>
      <c r="C71" s="324"/>
      <c r="D71" s="324"/>
      <c r="E71" s="326"/>
      <c r="F71" s="324"/>
      <c r="G71" s="324"/>
      <c r="H71" s="327"/>
      <c r="I71" s="327"/>
      <c r="J71" s="325"/>
      <c r="K71" s="325"/>
      <c r="L71" s="325"/>
      <c r="M71" s="351"/>
      <c r="N71" s="324"/>
      <c r="O71" s="326"/>
      <c r="P71" s="324"/>
      <c r="Q71" s="324"/>
      <c r="R71" s="324"/>
      <c r="S71" s="324"/>
      <c r="T71" s="325"/>
      <c r="U71" s="325"/>
      <c r="V71" s="325"/>
      <c r="W71" s="325"/>
    </row>
    <row r="72" ht="17.25" spans="1:23">
      <c r="A72" s="328" t="s">
        <v>1018</v>
      </c>
      <c r="B72" s="336"/>
      <c r="C72" s="336"/>
      <c r="D72" s="336"/>
      <c r="E72" s="336"/>
      <c r="F72" s="337"/>
      <c r="G72" s="336"/>
      <c r="H72" s="336"/>
      <c r="I72" s="336"/>
      <c r="J72" s="336"/>
      <c r="K72" s="336"/>
      <c r="L72" s="336"/>
      <c r="M72" s="352"/>
      <c r="N72" s="336"/>
      <c r="O72" s="336"/>
      <c r="P72" s="336"/>
      <c r="Q72" s="336"/>
      <c r="R72" s="336"/>
      <c r="S72" s="336"/>
      <c r="T72" s="336"/>
      <c r="U72" s="336"/>
      <c r="V72" s="336"/>
      <c r="W72" s="336"/>
    </row>
    <row r="73" ht="17.25" spans="1:23">
      <c r="A73" s="338" t="s">
        <v>1019</v>
      </c>
      <c r="B73" s="339"/>
      <c r="C73" s="339"/>
      <c r="D73" s="339"/>
      <c r="E73" s="339"/>
      <c r="F73" s="339"/>
      <c r="G73" s="339"/>
      <c r="H73" s="339"/>
      <c r="I73" s="339"/>
      <c r="J73" s="339"/>
      <c r="K73" s="339"/>
      <c r="L73" s="339"/>
      <c r="M73" s="353"/>
      <c r="N73" s="339"/>
      <c r="O73" s="339"/>
      <c r="P73" s="339"/>
      <c r="Q73" s="339"/>
      <c r="R73" s="339"/>
      <c r="S73" s="339"/>
      <c r="T73" s="339"/>
      <c r="U73" s="339"/>
      <c r="V73" s="339"/>
      <c r="W73" s="339"/>
    </row>
    <row r="74" ht="17.25" spans="1:23">
      <c r="A74" s="340" t="s">
        <v>1020</v>
      </c>
      <c r="B74" s="336"/>
      <c r="C74" s="336"/>
      <c r="D74" s="336"/>
      <c r="E74" s="336"/>
      <c r="F74" s="336"/>
      <c r="G74" s="336"/>
      <c r="H74" s="336"/>
      <c r="I74" s="336"/>
      <c r="J74" s="336"/>
      <c r="K74" s="336"/>
      <c r="L74" s="336"/>
      <c r="M74" s="352"/>
      <c r="N74" s="336"/>
      <c r="O74" s="336"/>
      <c r="P74" s="336"/>
      <c r="Q74" s="336"/>
      <c r="R74" s="336"/>
      <c r="S74" s="336"/>
      <c r="T74" s="336"/>
      <c r="U74" s="336"/>
      <c r="V74" s="336"/>
      <c r="W74" s="336"/>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3" t="s">
        <v>1021</v>
      </c>
      <c r="B1" s="364"/>
      <c r="C1" s="364"/>
      <c r="D1" s="364"/>
      <c r="E1" s="364"/>
      <c r="F1" s="365"/>
      <c r="G1" s="29" t="s">
        <v>139</v>
      </c>
    </row>
    <row r="2" ht="33" customHeight="1" spans="1:7">
      <c r="A2" s="366" t="s">
        <v>1022</v>
      </c>
      <c r="B2" s="367"/>
      <c r="C2" s="367"/>
      <c r="D2" s="367"/>
      <c r="E2" s="367"/>
      <c r="F2" s="368"/>
      <c r="G2" s="369"/>
    </row>
    <row r="3" spans="1:6">
      <c r="A3" s="370" t="s">
        <v>1023</v>
      </c>
      <c r="B3" s="370" t="s">
        <v>1024</v>
      </c>
      <c r="C3" s="370" t="s">
        <v>1025</v>
      </c>
      <c r="D3" s="370" t="s">
        <v>1023</v>
      </c>
      <c r="E3" s="370" t="s">
        <v>1024</v>
      </c>
      <c r="F3" s="370" t="s">
        <v>1025</v>
      </c>
    </row>
    <row r="4" ht="14.25" spans="1:7">
      <c r="A4" s="371" t="s">
        <v>1026</v>
      </c>
      <c r="B4" s="371"/>
      <c r="C4" s="371"/>
      <c r="D4" s="371" t="s">
        <v>1027</v>
      </c>
      <c r="E4" s="371"/>
      <c r="F4" s="371"/>
      <c r="G4" s="29" t="s">
        <v>35</v>
      </c>
    </row>
    <row r="5" ht="14.25" spans="1:6">
      <c r="A5" s="372" t="s">
        <v>1028</v>
      </c>
      <c r="B5" s="372" t="s">
        <v>1029</v>
      </c>
      <c r="C5" s="372"/>
      <c r="D5" s="372" t="s">
        <v>398</v>
      </c>
      <c r="E5" s="372" t="s">
        <v>399</v>
      </c>
      <c r="F5" s="372" t="s">
        <v>400</v>
      </c>
    </row>
    <row r="6" ht="14.25" spans="1:6">
      <c r="A6" s="372" t="s">
        <v>1030</v>
      </c>
      <c r="B6" s="372" t="s">
        <v>1031</v>
      </c>
      <c r="C6" s="372"/>
      <c r="D6" s="372" t="s">
        <v>395</v>
      </c>
      <c r="E6" s="372" t="s">
        <v>396</v>
      </c>
      <c r="F6" s="372" t="s">
        <v>397</v>
      </c>
    </row>
    <row r="7" ht="14.25" spans="1:6">
      <c r="A7" s="372" t="s">
        <v>1032</v>
      </c>
      <c r="B7" s="372" t="s">
        <v>1033</v>
      </c>
      <c r="C7" s="372"/>
      <c r="D7" s="372" t="s">
        <v>515</v>
      </c>
      <c r="E7" s="372" t="s">
        <v>516</v>
      </c>
      <c r="F7" s="372" t="s">
        <v>517</v>
      </c>
    </row>
    <row r="8" ht="14.25" spans="1:6">
      <c r="A8" s="372" t="s">
        <v>1034</v>
      </c>
      <c r="B8" s="372" t="s">
        <v>1035</v>
      </c>
      <c r="C8" s="372"/>
      <c r="D8" s="372" t="s">
        <v>627</v>
      </c>
      <c r="E8" s="372" t="s">
        <v>628</v>
      </c>
      <c r="F8" s="372" t="s">
        <v>629</v>
      </c>
    </row>
    <row r="9" ht="14.25" spans="1:6">
      <c r="A9" s="372" t="s">
        <v>1036</v>
      </c>
      <c r="B9" s="372" t="s">
        <v>1037</v>
      </c>
      <c r="C9" s="372"/>
      <c r="D9" s="372" t="s">
        <v>449</v>
      </c>
      <c r="E9" s="372" t="s">
        <v>450</v>
      </c>
      <c r="F9" s="372" t="s">
        <v>451</v>
      </c>
    </row>
    <row r="10" ht="14.25" spans="1:6">
      <c r="A10" s="372" t="s">
        <v>1038</v>
      </c>
      <c r="B10" s="372" t="s">
        <v>1039</v>
      </c>
      <c r="C10" s="372"/>
      <c r="D10" s="372" t="s">
        <v>401</v>
      </c>
      <c r="E10" s="372" t="s">
        <v>402</v>
      </c>
      <c r="F10" s="372" t="s">
        <v>403</v>
      </c>
    </row>
    <row r="11" ht="14.25" spans="1:6">
      <c r="A11" s="372" t="s">
        <v>1040</v>
      </c>
      <c r="B11" s="372" t="s">
        <v>1041</v>
      </c>
      <c r="C11" s="372"/>
      <c r="D11" s="372" t="s">
        <v>404</v>
      </c>
      <c r="E11" s="372" t="s">
        <v>1042</v>
      </c>
      <c r="F11" s="372" t="s">
        <v>406</v>
      </c>
    </row>
    <row r="12" ht="14.25" spans="1:6">
      <c r="A12" s="372" t="s">
        <v>1043</v>
      </c>
      <c r="B12" s="372" t="s">
        <v>1044</v>
      </c>
      <c r="C12" s="372"/>
      <c r="D12" s="372" t="s">
        <v>518</v>
      </c>
      <c r="E12" s="372" t="s">
        <v>519</v>
      </c>
      <c r="F12" s="372" t="s">
        <v>520</v>
      </c>
    </row>
    <row r="13" ht="14.25" spans="1:6">
      <c r="A13" s="371" t="s">
        <v>1045</v>
      </c>
      <c r="B13" s="371"/>
      <c r="C13" s="371"/>
      <c r="D13" s="372" t="s">
        <v>196</v>
      </c>
      <c r="E13" s="372" t="s">
        <v>197</v>
      </c>
      <c r="F13" s="372" t="s">
        <v>198</v>
      </c>
    </row>
    <row r="14" ht="14.25" spans="1:6">
      <c r="A14" s="372" t="s">
        <v>722</v>
      </c>
      <c r="B14" s="372" t="s">
        <v>723</v>
      </c>
      <c r="C14" s="372" t="s">
        <v>724</v>
      </c>
      <c r="D14" s="372" t="s">
        <v>1046</v>
      </c>
      <c r="E14" s="372" t="s">
        <v>1047</v>
      </c>
      <c r="F14" s="372" t="s">
        <v>409</v>
      </c>
    </row>
    <row r="15" ht="14.25" spans="1:6">
      <c r="A15" s="372" t="s">
        <v>70</v>
      </c>
      <c r="B15" s="372" t="s">
        <v>1048</v>
      </c>
      <c r="C15" s="372" t="s">
        <v>1049</v>
      </c>
      <c r="D15" s="372" t="s">
        <v>521</v>
      </c>
      <c r="E15" s="372" t="s">
        <v>522</v>
      </c>
      <c r="F15" s="372" t="s">
        <v>523</v>
      </c>
    </row>
    <row r="16" ht="14.25" spans="1:6">
      <c r="A16" s="371" t="s">
        <v>1050</v>
      </c>
      <c r="B16" s="371"/>
      <c r="C16" s="371"/>
      <c r="D16" s="372" t="s">
        <v>640</v>
      </c>
      <c r="E16" s="372" t="s">
        <v>641</v>
      </c>
      <c r="F16" s="372" t="s">
        <v>642</v>
      </c>
    </row>
    <row r="17" ht="14.25" spans="1:6">
      <c r="A17" s="372" t="s">
        <v>71</v>
      </c>
      <c r="B17" s="372" t="s">
        <v>1051</v>
      </c>
      <c r="C17" s="372" t="s">
        <v>142</v>
      </c>
      <c r="D17" s="372" t="s">
        <v>524</v>
      </c>
      <c r="E17" s="372" t="s">
        <v>525</v>
      </c>
      <c r="F17" s="372" t="s">
        <v>526</v>
      </c>
    </row>
    <row r="18" ht="14.25" spans="1:6">
      <c r="A18" s="371" t="s">
        <v>1052</v>
      </c>
      <c r="B18" s="371"/>
      <c r="C18" s="371"/>
      <c r="D18" s="372" t="s">
        <v>557</v>
      </c>
      <c r="E18" s="372" t="s">
        <v>558</v>
      </c>
      <c r="F18" s="372" t="s">
        <v>559</v>
      </c>
    </row>
    <row r="19" ht="14.25" spans="1:6">
      <c r="A19" s="372" t="s">
        <v>159</v>
      </c>
      <c r="B19" s="372" t="s">
        <v>160</v>
      </c>
      <c r="C19" s="372" t="s">
        <v>161</v>
      </c>
      <c r="D19" s="372" t="s">
        <v>533</v>
      </c>
      <c r="E19" s="372" t="s">
        <v>534</v>
      </c>
      <c r="F19" s="372" t="s">
        <v>535</v>
      </c>
    </row>
    <row r="20" ht="14.25" spans="1:6">
      <c r="A20" s="371" t="s">
        <v>1053</v>
      </c>
      <c r="B20" s="371"/>
      <c r="C20" s="371"/>
      <c r="D20" s="372" t="s">
        <v>623</v>
      </c>
      <c r="E20" s="372" t="s">
        <v>624</v>
      </c>
      <c r="F20" s="372" t="s">
        <v>625</v>
      </c>
    </row>
    <row r="21" ht="14.25" spans="1:6">
      <c r="A21" s="373" t="s">
        <v>1054</v>
      </c>
      <c r="B21" s="373" t="s">
        <v>181</v>
      </c>
      <c r="C21" s="373" t="s">
        <v>182</v>
      </c>
      <c r="D21" s="372" t="s">
        <v>539</v>
      </c>
      <c r="E21" s="372" t="s">
        <v>1055</v>
      </c>
      <c r="F21" s="372" t="s">
        <v>541</v>
      </c>
    </row>
    <row r="22" ht="14.25" spans="1:6">
      <c r="A22" s="372" t="s">
        <v>183</v>
      </c>
      <c r="B22" s="372" t="s">
        <v>1056</v>
      </c>
      <c r="C22" s="372" t="s">
        <v>185</v>
      </c>
      <c r="D22" s="372" t="s">
        <v>633</v>
      </c>
      <c r="E22" s="372" t="s">
        <v>1057</v>
      </c>
      <c r="F22" s="372" t="s">
        <v>635</v>
      </c>
    </row>
    <row r="23" ht="14.25" spans="1:6">
      <c r="A23" s="372" t="s">
        <v>767</v>
      </c>
      <c r="B23" s="372" t="s">
        <v>768</v>
      </c>
      <c r="C23" s="372" t="s">
        <v>769</v>
      </c>
      <c r="D23" s="372" t="s">
        <v>630</v>
      </c>
      <c r="E23" s="372" t="s">
        <v>631</v>
      </c>
      <c r="F23" s="372" t="s">
        <v>632</v>
      </c>
    </row>
    <row r="24" ht="14.25" spans="1:6">
      <c r="A24" s="371" t="s">
        <v>1058</v>
      </c>
      <c r="B24" s="371"/>
      <c r="C24" s="371"/>
      <c r="D24" s="372" t="s">
        <v>542</v>
      </c>
      <c r="E24" s="372" t="s">
        <v>543</v>
      </c>
      <c r="F24" s="372" t="s">
        <v>544</v>
      </c>
    </row>
    <row r="25" ht="14.25" spans="1:6">
      <c r="A25" s="372" t="s">
        <v>341</v>
      </c>
      <c r="B25" s="372" t="s">
        <v>342</v>
      </c>
      <c r="C25" s="372" t="s">
        <v>343</v>
      </c>
      <c r="D25" s="372" t="s">
        <v>502</v>
      </c>
      <c r="E25" s="372" t="s">
        <v>503</v>
      </c>
      <c r="F25" s="372" t="s">
        <v>504</v>
      </c>
    </row>
    <row r="26" ht="14.25" spans="1:6">
      <c r="A26" s="372" t="s">
        <v>431</v>
      </c>
      <c r="B26" s="372" t="s">
        <v>432</v>
      </c>
      <c r="C26" s="372" t="s">
        <v>433</v>
      </c>
      <c r="D26" s="372" t="s">
        <v>499</v>
      </c>
      <c r="E26" s="372" t="s">
        <v>500</v>
      </c>
      <c r="F26" s="372" t="s">
        <v>501</v>
      </c>
    </row>
    <row r="27" ht="14.25" spans="1:6">
      <c r="A27" s="372" t="s">
        <v>353</v>
      </c>
      <c r="B27" s="372" t="s">
        <v>354</v>
      </c>
      <c r="C27" s="372" t="s">
        <v>355</v>
      </c>
      <c r="D27" s="372" t="s">
        <v>551</v>
      </c>
      <c r="E27" s="372" t="s">
        <v>552</v>
      </c>
      <c r="F27" s="372" t="s">
        <v>553</v>
      </c>
    </row>
    <row r="28" ht="14.25" spans="1:6">
      <c r="A28" s="372" t="s">
        <v>1059</v>
      </c>
      <c r="B28" s="372" t="s">
        <v>1060</v>
      </c>
      <c r="C28" s="372" t="s">
        <v>368</v>
      </c>
      <c r="D28" s="372" t="s">
        <v>536</v>
      </c>
      <c r="E28" s="372" t="s">
        <v>537</v>
      </c>
      <c r="F28" s="372" t="s">
        <v>538</v>
      </c>
    </row>
    <row r="29" ht="14.25" spans="1:6">
      <c r="A29" s="372" t="s">
        <v>338</v>
      </c>
      <c r="B29" s="372" t="s">
        <v>339</v>
      </c>
      <c r="C29" s="372" t="s">
        <v>340</v>
      </c>
      <c r="D29" s="372" t="s">
        <v>416</v>
      </c>
      <c r="E29" s="372" t="s">
        <v>1061</v>
      </c>
      <c r="F29" s="372" t="s">
        <v>418</v>
      </c>
    </row>
    <row r="30" ht="14.25" spans="1:6">
      <c r="A30" s="373" t="s">
        <v>1062</v>
      </c>
      <c r="B30" s="373" t="s">
        <v>1063</v>
      </c>
      <c r="C30" s="373" t="s">
        <v>384</v>
      </c>
      <c r="D30" s="372" t="s">
        <v>548</v>
      </c>
      <c r="E30" s="372" t="s">
        <v>549</v>
      </c>
      <c r="F30" s="372" t="s">
        <v>550</v>
      </c>
    </row>
    <row r="31" ht="14.25" spans="1:6">
      <c r="A31" s="372" t="s">
        <v>385</v>
      </c>
      <c r="B31" s="372" t="s">
        <v>386</v>
      </c>
      <c r="C31" s="372" t="s">
        <v>387</v>
      </c>
      <c r="D31" s="372" t="s">
        <v>391</v>
      </c>
      <c r="E31" s="372" t="s">
        <v>392</v>
      </c>
      <c r="F31" s="372" t="s">
        <v>393</v>
      </c>
    </row>
    <row r="32" ht="14.25" spans="1:6">
      <c r="A32" s="372" t="s">
        <v>372</v>
      </c>
      <c r="B32" s="372" t="s">
        <v>373</v>
      </c>
      <c r="C32" s="372" t="s">
        <v>374</v>
      </c>
      <c r="D32" s="372" t="s">
        <v>643</v>
      </c>
      <c r="E32" s="372" t="s">
        <v>1064</v>
      </c>
      <c r="F32" s="372" t="s">
        <v>645</v>
      </c>
    </row>
    <row r="33" ht="14.25" spans="1:6">
      <c r="A33" s="374" t="s">
        <v>379</v>
      </c>
      <c r="B33" s="374" t="s">
        <v>380</v>
      </c>
      <c r="C33" s="374" t="s">
        <v>381</v>
      </c>
      <c r="D33" s="372" t="s">
        <v>1065</v>
      </c>
      <c r="E33" s="372" t="s">
        <v>489</v>
      </c>
      <c r="F33" s="372" t="s">
        <v>490</v>
      </c>
    </row>
    <row r="34" ht="14.25" spans="1:6">
      <c r="A34" s="374" t="s">
        <v>491</v>
      </c>
      <c r="B34" s="374" t="s">
        <v>492</v>
      </c>
      <c r="C34" s="374" t="s">
        <v>493</v>
      </c>
      <c r="D34" s="372" t="s">
        <v>505</v>
      </c>
      <c r="E34" s="372" t="s">
        <v>506</v>
      </c>
      <c r="F34" s="372" t="s">
        <v>507</v>
      </c>
    </row>
    <row r="35" ht="14.25" spans="1:6">
      <c r="A35" s="372" t="s">
        <v>344</v>
      </c>
      <c r="B35" s="372" t="s">
        <v>345</v>
      </c>
      <c r="C35" s="372" t="s">
        <v>346</v>
      </c>
      <c r="D35" s="372" t="s">
        <v>425</v>
      </c>
      <c r="E35" s="372" t="s">
        <v>426</v>
      </c>
      <c r="F35" s="372" t="s">
        <v>427</v>
      </c>
    </row>
    <row r="36" ht="14.25" spans="1:6">
      <c r="A36" s="372" t="s">
        <v>347</v>
      </c>
      <c r="B36" s="372" t="s">
        <v>348</v>
      </c>
      <c r="C36" s="372" t="s">
        <v>349</v>
      </c>
      <c r="D36" s="372" t="s">
        <v>563</v>
      </c>
      <c r="E36" s="372" t="s">
        <v>564</v>
      </c>
      <c r="F36" s="372" t="s">
        <v>565</v>
      </c>
    </row>
    <row r="37" ht="14.25" spans="1:6">
      <c r="A37" s="372" t="s">
        <v>350</v>
      </c>
      <c r="B37" s="372" t="s">
        <v>351</v>
      </c>
      <c r="C37" s="372" t="s">
        <v>352</v>
      </c>
      <c r="D37" s="372" t="s">
        <v>646</v>
      </c>
      <c r="E37" s="372" t="s">
        <v>647</v>
      </c>
      <c r="F37" s="372" t="s">
        <v>648</v>
      </c>
    </row>
    <row r="38" ht="14.25" spans="1:6">
      <c r="A38" s="372" t="s">
        <v>776</v>
      </c>
      <c r="B38" s="372" t="s">
        <v>777</v>
      </c>
      <c r="C38" s="372" t="s">
        <v>778</v>
      </c>
      <c r="D38" s="372" t="s">
        <v>1066</v>
      </c>
      <c r="E38" s="372" t="s">
        <v>1067</v>
      </c>
      <c r="F38" s="372" t="s">
        <v>1068</v>
      </c>
    </row>
    <row r="39" ht="14.25" spans="1:6">
      <c r="A39" s="372" t="s">
        <v>363</v>
      </c>
      <c r="B39" s="372" t="s">
        <v>364</v>
      </c>
      <c r="C39" s="372" t="s">
        <v>365</v>
      </c>
      <c r="D39" s="372" t="s">
        <v>1069</v>
      </c>
      <c r="E39" s="372" t="s">
        <v>1070</v>
      </c>
      <c r="F39" s="372" t="s">
        <v>436</v>
      </c>
    </row>
    <row r="40" ht="14.25" spans="1:6">
      <c r="A40" s="372" t="s">
        <v>369</v>
      </c>
      <c r="B40" s="372" t="s">
        <v>370</v>
      </c>
      <c r="C40" s="372" t="s">
        <v>371</v>
      </c>
      <c r="D40" s="372" t="s">
        <v>572</v>
      </c>
      <c r="E40" s="372" t="s">
        <v>573</v>
      </c>
      <c r="F40" s="372" t="s">
        <v>574</v>
      </c>
    </row>
    <row r="41" ht="14.25" spans="1:6">
      <c r="A41" s="375" t="s">
        <v>1071</v>
      </c>
      <c r="B41" s="375" t="s">
        <v>411</v>
      </c>
      <c r="C41" s="375" t="s">
        <v>412</v>
      </c>
      <c r="D41" s="372" t="s">
        <v>575</v>
      </c>
      <c r="E41" s="372" t="s">
        <v>576</v>
      </c>
      <c r="F41" s="372" t="s">
        <v>577</v>
      </c>
    </row>
    <row r="42" ht="14.25" spans="1:6">
      <c r="A42" s="372" t="s">
        <v>440</v>
      </c>
      <c r="B42" s="372" t="s">
        <v>1072</v>
      </c>
      <c r="C42" s="372" t="s">
        <v>442</v>
      </c>
      <c r="D42" s="372" t="s">
        <v>215</v>
      </c>
      <c r="E42" s="372" t="s">
        <v>1073</v>
      </c>
      <c r="F42" s="372" t="s">
        <v>217</v>
      </c>
    </row>
    <row r="43" ht="14.25" spans="1:6">
      <c r="A43" s="372" t="s">
        <v>1074</v>
      </c>
      <c r="B43" s="372" t="s">
        <v>1075</v>
      </c>
      <c r="C43" s="372" t="s">
        <v>358</v>
      </c>
      <c r="D43" s="372" t="s">
        <v>649</v>
      </c>
      <c r="E43" s="372" t="s">
        <v>650</v>
      </c>
      <c r="F43" s="372" t="s">
        <v>651</v>
      </c>
    </row>
    <row r="44" ht="14.25" spans="1:6">
      <c r="A44" s="372" t="s">
        <v>359</v>
      </c>
      <c r="B44" s="372" t="s">
        <v>360</v>
      </c>
      <c r="C44" s="372" t="s">
        <v>361</v>
      </c>
      <c r="D44" s="372" t="s">
        <v>584</v>
      </c>
      <c r="E44" s="372" t="s">
        <v>585</v>
      </c>
      <c r="F44" s="372" t="s">
        <v>586</v>
      </c>
    </row>
    <row r="45" ht="14.25" spans="1:6">
      <c r="A45" s="372" t="s">
        <v>800</v>
      </c>
      <c r="B45" s="372" t="s">
        <v>1076</v>
      </c>
      <c r="C45" s="372" t="s">
        <v>802</v>
      </c>
      <c r="D45" s="372" t="s">
        <v>581</v>
      </c>
      <c r="E45" s="372" t="s">
        <v>582</v>
      </c>
      <c r="F45" s="372" t="s">
        <v>583</v>
      </c>
    </row>
    <row r="46" ht="14.25" spans="1:6">
      <c r="A46" s="372" t="s">
        <v>469</v>
      </c>
      <c r="B46" s="372" t="s">
        <v>470</v>
      </c>
      <c r="C46" s="372" t="s">
        <v>471</v>
      </c>
      <c r="D46" s="372" t="s">
        <v>437</v>
      </c>
      <c r="E46" s="372" t="s">
        <v>1077</v>
      </c>
      <c r="F46" s="372" t="s">
        <v>439</v>
      </c>
    </row>
    <row r="47" ht="14.25" spans="1:6">
      <c r="A47" s="372" t="s">
        <v>443</v>
      </c>
      <c r="B47" s="372" t="s">
        <v>444</v>
      </c>
      <c r="C47" s="372" t="s">
        <v>445</v>
      </c>
      <c r="D47" s="372" t="s">
        <v>422</v>
      </c>
      <c r="E47" s="372" t="s">
        <v>1078</v>
      </c>
      <c r="F47" s="372" t="s">
        <v>424</v>
      </c>
    </row>
    <row r="48" ht="14.25" spans="1:6">
      <c r="A48" s="371" t="s">
        <v>1079</v>
      </c>
      <c r="B48" s="371"/>
      <c r="C48" s="371"/>
      <c r="D48" s="372" t="s">
        <v>587</v>
      </c>
      <c r="E48" s="372" t="s">
        <v>588</v>
      </c>
      <c r="F48" s="372" t="s">
        <v>589</v>
      </c>
    </row>
    <row r="49" ht="14.25" spans="1:6">
      <c r="A49" s="372" t="s">
        <v>456</v>
      </c>
      <c r="B49" s="372" t="s">
        <v>457</v>
      </c>
      <c r="C49" s="372" t="s">
        <v>458</v>
      </c>
      <c r="D49" s="372" t="s">
        <v>590</v>
      </c>
      <c r="E49" s="372" t="s">
        <v>591</v>
      </c>
      <c r="F49" s="372" t="s">
        <v>592</v>
      </c>
    </row>
    <row r="50" ht="14.25" spans="1:6">
      <c r="A50" s="372" t="s">
        <v>218</v>
      </c>
      <c r="B50" s="372" t="s">
        <v>219</v>
      </c>
      <c r="C50" s="372" t="s">
        <v>220</v>
      </c>
      <c r="D50" s="372" t="s">
        <v>593</v>
      </c>
      <c r="E50" s="372" t="s">
        <v>594</v>
      </c>
      <c r="F50" s="372" t="s">
        <v>595</v>
      </c>
    </row>
    <row r="51" ht="14.25" spans="1:6">
      <c r="A51" s="372" t="s">
        <v>495</v>
      </c>
      <c r="B51" s="372" t="s">
        <v>496</v>
      </c>
      <c r="C51" s="372" t="s">
        <v>497</v>
      </c>
      <c r="D51" s="372" t="s">
        <v>227</v>
      </c>
      <c r="E51" s="372" t="s">
        <v>228</v>
      </c>
      <c r="F51" s="372" t="s">
        <v>229</v>
      </c>
    </row>
    <row r="52" ht="14.25" spans="1:6">
      <c r="A52" s="372" t="s">
        <v>465</v>
      </c>
      <c r="B52" s="372" t="s">
        <v>466</v>
      </c>
      <c r="C52" s="372" t="s">
        <v>467</v>
      </c>
      <c r="D52" s="372" t="s">
        <v>652</v>
      </c>
      <c r="E52" s="372" t="s">
        <v>653</v>
      </c>
      <c r="F52" s="372" t="s">
        <v>654</v>
      </c>
    </row>
    <row r="53" ht="14.25" spans="1:6">
      <c r="A53" s="372" t="s">
        <v>462</v>
      </c>
      <c r="B53" s="372" t="s">
        <v>463</v>
      </c>
      <c r="C53" s="372" t="s">
        <v>464</v>
      </c>
      <c r="D53" s="372" t="s">
        <v>596</v>
      </c>
      <c r="E53" s="372" t="s">
        <v>597</v>
      </c>
      <c r="F53" s="372" t="s">
        <v>598</v>
      </c>
    </row>
    <row r="54" ht="14.25" spans="1:6">
      <c r="A54" s="372" t="s">
        <v>476</v>
      </c>
      <c r="B54" s="372" t="s">
        <v>477</v>
      </c>
      <c r="C54" s="372" t="s">
        <v>478</v>
      </c>
      <c r="D54" s="372" t="s">
        <v>1080</v>
      </c>
      <c r="E54" s="372" t="s">
        <v>1081</v>
      </c>
      <c r="F54" s="372" t="s">
        <v>1082</v>
      </c>
    </row>
    <row r="55" ht="14.25" spans="1:6">
      <c r="A55" s="372" t="s">
        <v>473</v>
      </c>
      <c r="B55" s="372" t="s">
        <v>474</v>
      </c>
      <c r="C55" s="372" t="s">
        <v>475</v>
      </c>
      <c r="D55" s="372" t="s">
        <v>566</v>
      </c>
      <c r="E55" s="372" t="s">
        <v>1083</v>
      </c>
      <c r="F55" s="372" t="s">
        <v>568</v>
      </c>
    </row>
    <row r="56" ht="14.25" spans="1:6">
      <c r="A56" s="374" t="s">
        <v>77</v>
      </c>
      <c r="B56" s="374" t="s">
        <v>258</v>
      </c>
      <c r="C56" s="374" t="s">
        <v>259</v>
      </c>
      <c r="D56" s="372" t="s">
        <v>569</v>
      </c>
      <c r="E56" s="372" t="s">
        <v>570</v>
      </c>
      <c r="F56" s="372" t="s">
        <v>571</v>
      </c>
    </row>
    <row r="57" ht="14.25" spans="1:6">
      <c r="A57" s="372" t="s">
        <v>459</v>
      </c>
      <c r="B57" s="372" t="s">
        <v>460</v>
      </c>
      <c r="C57" s="372" t="s">
        <v>461</v>
      </c>
      <c r="D57" s="372" t="s">
        <v>599</v>
      </c>
      <c r="E57" s="372" t="s">
        <v>600</v>
      </c>
      <c r="F57" s="372" t="s">
        <v>601</v>
      </c>
    </row>
    <row r="58" ht="14.25" spans="1:6">
      <c r="A58" s="374" t="s">
        <v>482</v>
      </c>
      <c r="B58" s="374" t="s">
        <v>483</v>
      </c>
      <c r="C58" s="374" t="s">
        <v>484</v>
      </c>
      <c r="D58" s="372" t="s">
        <v>602</v>
      </c>
      <c r="E58" s="372" t="s">
        <v>603</v>
      </c>
      <c r="F58" s="372" t="s">
        <v>604</v>
      </c>
    </row>
    <row r="59" ht="14.25" spans="1:6">
      <c r="A59" s="372" t="s">
        <v>508</v>
      </c>
      <c r="B59" s="372" t="s">
        <v>509</v>
      </c>
      <c r="C59" s="372" t="s">
        <v>510</v>
      </c>
      <c r="D59" s="372" t="s">
        <v>605</v>
      </c>
      <c r="E59" s="372" t="s">
        <v>606</v>
      </c>
      <c r="F59" s="372" t="s">
        <v>607</v>
      </c>
    </row>
    <row r="60" ht="14.25" spans="1:6">
      <c r="A60" s="372" t="s">
        <v>76</v>
      </c>
      <c r="B60" s="372" t="s">
        <v>255</v>
      </c>
      <c r="C60" s="372" t="s">
        <v>256</v>
      </c>
      <c r="D60" s="373" t="s">
        <v>1084</v>
      </c>
      <c r="E60" s="373" t="s">
        <v>1085</v>
      </c>
      <c r="F60" s="373" t="s">
        <v>1086</v>
      </c>
    </row>
    <row r="61" ht="14.25" spans="1:6">
      <c r="A61" s="372" t="s">
        <v>453</v>
      </c>
      <c r="B61" s="372" t="s">
        <v>454</v>
      </c>
      <c r="C61" s="372" t="s">
        <v>455</v>
      </c>
      <c r="D61" s="372" t="s">
        <v>614</v>
      </c>
      <c r="E61" s="372" t="s">
        <v>615</v>
      </c>
      <c r="F61" s="372" t="s">
        <v>616</v>
      </c>
    </row>
    <row r="62" ht="14.25" spans="1:6">
      <c r="A62" s="371" t="s">
        <v>1087</v>
      </c>
      <c r="B62" s="371"/>
      <c r="C62" s="371"/>
      <c r="D62" s="372" t="s">
        <v>530</v>
      </c>
      <c r="E62" s="372" t="s">
        <v>531</v>
      </c>
      <c r="F62" s="372" t="s">
        <v>532</v>
      </c>
    </row>
    <row r="63" ht="14.25" spans="1:6">
      <c r="A63" s="374" t="s">
        <v>825</v>
      </c>
      <c r="B63" s="374" t="s">
        <v>826</v>
      </c>
      <c r="C63" s="374" t="s">
        <v>827</v>
      </c>
      <c r="D63" s="372" t="s">
        <v>617</v>
      </c>
      <c r="E63" s="372" t="s">
        <v>618</v>
      </c>
      <c r="F63" s="372" t="s">
        <v>619</v>
      </c>
    </row>
    <row r="64" ht="14.25" spans="1:6">
      <c r="A64" s="372" t="s">
        <v>707</v>
      </c>
      <c r="B64" s="372" t="s">
        <v>708</v>
      </c>
      <c r="C64" s="372" t="s">
        <v>709</v>
      </c>
      <c r="D64" s="372" t="s">
        <v>511</v>
      </c>
      <c r="E64" s="372" t="s">
        <v>512</v>
      </c>
      <c r="F64" s="372" t="s">
        <v>513</v>
      </c>
    </row>
    <row r="65" ht="14.25" spans="1:6">
      <c r="A65" s="372" t="s">
        <v>710</v>
      </c>
      <c r="B65" s="372" t="s">
        <v>1088</v>
      </c>
      <c r="C65" s="372" t="s">
        <v>712</v>
      </c>
      <c r="D65" s="372" t="s">
        <v>446</v>
      </c>
      <c r="E65" s="372" t="s">
        <v>447</v>
      </c>
      <c r="F65" s="372" t="s">
        <v>448</v>
      </c>
    </row>
    <row r="66" ht="14.25" spans="1:6">
      <c r="A66" s="372" t="s">
        <v>691</v>
      </c>
      <c r="B66" s="372" t="s">
        <v>692</v>
      </c>
      <c r="C66" s="372" t="s">
        <v>693</v>
      </c>
      <c r="D66" s="372" t="s">
        <v>620</v>
      </c>
      <c r="E66" s="372" t="s">
        <v>621</v>
      </c>
      <c r="F66" s="372" t="s">
        <v>622</v>
      </c>
    </row>
    <row r="67" ht="14.25" spans="1:6">
      <c r="A67" s="374" t="s">
        <v>704</v>
      </c>
      <c r="B67" s="374" t="s">
        <v>705</v>
      </c>
      <c r="C67" s="374" t="s">
        <v>706</v>
      </c>
      <c r="D67" s="372" t="s">
        <v>554</v>
      </c>
      <c r="E67" s="372" t="s">
        <v>555</v>
      </c>
      <c r="F67" s="372" t="s">
        <v>556</v>
      </c>
    </row>
    <row r="68" ht="14.25" spans="1:6">
      <c r="A68" s="372" t="s">
        <v>716</v>
      </c>
      <c r="B68" s="372" t="s">
        <v>717</v>
      </c>
      <c r="C68" s="372" t="s">
        <v>718</v>
      </c>
      <c r="D68" s="371" t="s">
        <v>1089</v>
      </c>
      <c r="E68" s="371"/>
      <c r="F68" s="371"/>
    </row>
    <row r="69" ht="14.25" spans="1:6">
      <c r="A69" s="372" t="s">
        <v>713</v>
      </c>
      <c r="B69" s="372" t="s">
        <v>714</v>
      </c>
      <c r="C69" s="372" t="s">
        <v>715</v>
      </c>
      <c r="D69" s="372" t="s">
        <v>186</v>
      </c>
      <c r="E69" s="372" t="s">
        <v>187</v>
      </c>
      <c r="F69" s="372" t="s">
        <v>188</v>
      </c>
    </row>
    <row r="70" ht="14.25" spans="1:6">
      <c r="A70" s="372" t="s">
        <v>728</v>
      </c>
      <c r="B70" s="372" t="s">
        <v>729</v>
      </c>
      <c r="C70" s="372" t="s">
        <v>730</v>
      </c>
      <c r="D70" s="371" t="s">
        <v>1090</v>
      </c>
      <c r="E70" s="371"/>
      <c r="F70" s="371"/>
    </row>
    <row r="71" ht="14.25" spans="1:6">
      <c r="A71" s="372" t="s">
        <v>1091</v>
      </c>
      <c r="B71" s="372" t="s">
        <v>1092</v>
      </c>
      <c r="C71" s="372" t="s">
        <v>721</v>
      </c>
      <c r="D71" s="372" t="s">
        <v>267</v>
      </c>
      <c r="E71" s="372" t="s">
        <v>268</v>
      </c>
      <c r="F71" s="372" t="s">
        <v>269</v>
      </c>
    </row>
    <row r="72" ht="14.25" spans="1:6">
      <c r="A72" s="372" t="s">
        <v>725</v>
      </c>
      <c r="B72" s="372" t="s">
        <v>726</v>
      </c>
      <c r="C72" s="372" t="s">
        <v>727</v>
      </c>
      <c r="D72" s="372" t="s">
        <v>388</v>
      </c>
      <c r="E72" s="372" t="s">
        <v>1093</v>
      </c>
      <c r="F72" s="372" t="s">
        <v>390</v>
      </c>
    </row>
    <row r="73" ht="14.25" spans="1:6">
      <c r="A73" s="372" t="s">
        <v>731</v>
      </c>
      <c r="B73" s="372" t="s">
        <v>1094</v>
      </c>
      <c r="C73" s="372" t="s">
        <v>1095</v>
      </c>
      <c r="D73" s="372" t="s">
        <v>273</v>
      </c>
      <c r="E73" s="372" t="s">
        <v>274</v>
      </c>
      <c r="F73" s="372" t="s">
        <v>275</v>
      </c>
    </row>
    <row r="74" ht="14.25" spans="1:6">
      <c r="A74" s="372" t="s">
        <v>694</v>
      </c>
      <c r="B74" s="372" t="s">
        <v>695</v>
      </c>
      <c r="C74" s="372" t="s">
        <v>696</v>
      </c>
      <c r="D74" s="372" t="s">
        <v>270</v>
      </c>
      <c r="E74" s="372" t="s">
        <v>271</v>
      </c>
      <c r="F74" s="372" t="s">
        <v>272</v>
      </c>
    </row>
    <row r="75" ht="14.25" spans="1:6">
      <c r="A75" s="372" t="s">
        <v>812</v>
      </c>
      <c r="B75" s="372" t="s">
        <v>1096</v>
      </c>
      <c r="C75" s="372" t="s">
        <v>814</v>
      </c>
      <c r="D75" s="372" t="s">
        <v>294</v>
      </c>
      <c r="E75" s="372" t="s">
        <v>295</v>
      </c>
      <c r="F75" s="372" t="s">
        <v>296</v>
      </c>
    </row>
    <row r="76" ht="14.25" spans="1:6">
      <c r="A76" s="372" t="s">
        <v>755</v>
      </c>
      <c r="B76" s="372" t="s">
        <v>756</v>
      </c>
      <c r="C76" s="372" t="s">
        <v>757</v>
      </c>
      <c r="D76" s="372" t="s">
        <v>279</v>
      </c>
      <c r="E76" s="372" t="s">
        <v>1097</v>
      </c>
      <c r="F76" s="372" t="s">
        <v>281</v>
      </c>
    </row>
    <row r="77" ht="14.25" spans="1:6">
      <c r="A77" s="372" t="s">
        <v>687</v>
      </c>
      <c r="B77" s="372" t="s">
        <v>688</v>
      </c>
      <c r="C77" s="372" t="s">
        <v>689</v>
      </c>
      <c r="D77" s="372" t="s">
        <v>288</v>
      </c>
      <c r="E77" s="372" t="s">
        <v>289</v>
      </c>
      <c r="F77" s="372" t="s">
        <v>290</v>
      </c>
    </row>
    <row r="78" ht="14.25" spans="1:6">
      <c r="A78" s="372" t="s">
        <v>740</v>
      </c>
      <c r="B78" s="372" t="s">
        <v>741</v>
      </c>
      <c r="C78" s="372" t="s">
        <v>742</v>
      </c>
      <c r="D78" s="372" t="s">
        <v>328</v>
      </c>
      <c r="E78" s="372" t="s">
        <v>329</v>
      </c>
      <c r="F78" s="372" t="s">
        <v>330</v>
      </c>
    </row>
    <row r="79" ht="14.25" spans="1:6">
      <c r="A79" s="372" t="s">
        <v>212</v>
      </c>
      <c r="B79" s="372" t="s">
        <v>213</v>
      </c>
      <c r="C79" s="372" t="s">
        <v>214</v>
      </c>
      <c r="D79" s="372" t="s">
        <v>291</v>
      </c>
      <c r="E79" s="372" t="s">
        <v>1098</v>
      </c>
      <c r="F79" s="372" t="s">
        <v>293</v>
      </c>
    </row>
    <row r="80" ht="14.25" spans="1:6">
      <c r="A80" s="372" t="s">
        <v>678</v>
      </c>
      <c r="B80" s="372" t="s">
        <v>679</v>
      </c>
      <c r="C80" s="372" t="s">
        <v>680</v>
      </c>
      <c r="D80" s="372" t="s">
        <v>276</v>
      </c>
      <c r="E80" s="372" t="s">
        <v>277</v>
      </c>
      <c r="F80" s="372" t="s">
        <v>278</v>
      </c>
    </row>
    <row r="81" ht="14.25" spans="1:6">
      <c r="A81" s="372" t="s">
        <v>758</v>
      </c>
      <c r="B81" s="372" t="s">
        <v>759</v>
      </c>
      <c r="C81" s="372" t="s">
        <v>760</v>
      </c>
      <c r="D81" s="372" t="s">
        <v>301</v>
      </c>
      <c r="E81" s="372" t="s">
        <v>302</v>
      </c>
      <c r="F81" s="372" t="s">
        <v>303</v>
      </c>
    </row>
    <row r="82" ht="14.25" spans="1:6">
      <c r="A82" s="372" t="s">
        <v>1099</v>
      </c>
      <c r="B82" s="372" t="s">
        <v>666</v>
      </c>
      <c r="C82" s="372" t="s">
        <v>667</v>
      </c>
      <c r="D82" s="372" t="s">
        <v>304</v>
      </c>
      <c r="E82" s="372" t="s">
        <v>305</v>
      </c>
      <c r="F82" s="372" t="s">
        <v>306</v>
      </c>
    </row>
    <row r="83" ht="14.25" spans="1:6">
      <c r="A83" s="372" t="s">
        <v>675</v>
      </c>
      <c r="B83" s="372" t="s">
        <v>1100</v>
      </c>
      <c r="C83" s="372" t="s">
        <v>677</v>
      </c>
      <c r="D83" s="372" t="s">
        <v>307</v>
      </c>
      <c r="E83" s="372" t="s">
        <v>308</v>
      </c>
      <c r="F83" s="372" t="s">
        <v>309</v>
      </c>
    </row>
    <row r="84" ht="14.25" spans="1:6">
      <c r="A84" s="372" t="s">
        <v>199</v>
      </c>
      <c r="B84" s="372" t="s">
        <v>200</v>
      </c>
      <c r="C84" s="372" t="s">
        <v>201</v>
      </c>
      <c r="D84" s="372" t="s">
        <v>331</v>
      </c>
      <c r="E84" s="372" t="s">
        <v>332</v>
      </c>
      <c r="F84" s="372" t="s">
        <v>333</v>
      </c>
    </row>
    <row r="85" ht="14.25" spans="1:6">
      <c r="A85" s="372" t="s">
        <v>734</v>
      </c>
      <c r="B85" s="372" t="s">
        <v>735</v>
      </c>
      <c r="C85" s="372" t="s">
        <v>736</v>
      </c>
      <c r="D85" s="372" t="s">
        <v>298</v>
      </c>
      <c r="E85" s="372" t="s">
        <v>1101</v>
      </c>
      <c r="F85" s="372" t="s">
        <v>300</v>
      </c>
    </row>
    <row r="86" ht="14.25" spans="1:6">
      <c r="A86" s="372" t="s">
        <v>779</v>
      </c>
      <c r="B86" s="372" t="s">
        <v>780</v>
      </c>
      <c r="C86" s="372" t="s">
        <v>781</v>
      </c>
      <c r="D86" s="372" t="s">
        <v>313</v>
      </c>
      <c r="E86" s="372" t="s">
        <v>314</v>
      </c>
      <c r="F86" s="372" t="s">
        <v>315</v>
      </c>
    </row>
    <row r="87" ht="14.25" spans="1:6">
      <c r="A87" s="372" t="s">
        <v>205</v>
      </c>
      <c r="B87" s="372" t="s">
        <v>206</v>
      </c>
      <c r="C87" s="372" t="s">
        <v>207</v>
      </c>
      <c r="D87" s="372" t="s">
        <v>282</v>
      </c>
      <c r="E87" s="372" t="s">
        <v>283</v>
      </c>
      <c r="F87" s="372" t="s">
        <v>284</v>
      </c>
    </row>
    <row r="88" ht="14.25" spans="1:6">
      <c r="A88" s="372" t="s">
        <v>737</v>
      </c>
      <c r="B88" s="372" t="s">
        <v>738</v>
      </c>
      <c r="C88" s="372" t="s">
        <v>739</v>
      </c>
      <c r="D88" s="372" t="s">
        <v>285</v>
      </c>
      <c r="E88" s="372" t="s">
        <v>286</v>
      </c>
      <c r="F88" s="372" t="s">
        <v>287</v>
      </c>
    </row>
    <row r="89" ht="14.25" spans="1:6">
      <c r="A89" s="376" t="s">
        <v>1102</v>
      </c>
      <c r="B89" s="376" t="s">
        <v>1103</v>
      </c>
      <c r="C89" s="376" t="s">
        <v>204</v>
      </c>
      <c r="D89" s="372" t="s">
        <v>316</v>
      </c>
      <c r="E89" s="372" t="s">
        <v>317</v>
      </c>
      <c r="F89" s="372" t="s">
        <v>318</v>
      </c>
    </row>
    <row r="90" ht="14.25" spans="1:6">
      <c r="A90" s="372" t="s">
        <v>743</v>
      </c>
      <c r="B90" s="372" t="s">
        <v>744</v>
      </c>
      <c r="C90" s="372" t="s">
        <v>745</v>
      </c>
      <c r="D90" s="372" t="s">
        <v>319</v>
      </c>
      <c r="E90" s="372" t="s">
        <v>320</v>
      </c>
      <c r="F90" s="372" t="s">
        <v>321</v>
      </c>
    </row>
    <row r="91" ht="14.25" spans="1:6">
      <c r="A91" s="372" t="s">
        <v>746</v>
      </c>
      <c r="B91" s="372" t="s">
        <v>747</v>
      </c>
      <c r="C91" s="372" t="s">
        <v>748</v>
      </c>
      <c r="D91" s="372" t="s">
        <v>322</v>
      </c>
      <c r="E91" s="372" t="s">
        <v>323</v>
      </c>
      <c r="F91" s="372" t="s">
        <v>324</v>
      </c>
    </row>
    <row r="92" ht="14.25" spans="1:6">
      <c r="A92" s="372" t="s">
        <v>819</v>
      </c>
      <c r="B92" s="372" t="s">
        <v>820</v>
      </c>
      <c r="C92" s="372" t="s">
        <v>821</v>
      </c>
      <c r="D92" s="372" t="s">
        <v>325</v>
      </c>
      <c r="E92" s="372" t="s">
        <v>326</v>
      </c>
      <c r="F92" s="372" t="s">
        <v>327</v>
      </c>
    </row>
    <row r="93" ht="14.25" spans="1:6">
      <c r="A93" s="372" t="s">
        <v>809</v>
      </c>
      <c r="B93" s="372" t="s">
        <v>810</v>
      </c>
      <c r="C93" s="372" t="s">
        <v>811</v>
      </c>
      <c r="D93" s="371" t="s">
        <v>1104</v>
      </c>
      <c r="E93" s="371"/>
      <c r="F93" s="371"/>
    </row>
    <row r="94" ht="14.25" spans="1:6">
      <c r="A94" s="372" t="s">
        <v>749</v>
      </c>
      <c r="B94" s="372" t="s">
        <v>1105</v>
      </c>
      <c r="C94" s="372" t="s">
        <v>751</v>
      </c>
      <c r="D94" s="372" t="s">
        <v>78</v>
      </c>
      <c r="E94" s="372" t="s">
        <v>261</v>
      </c>
      <c r="F94" s="372" t="s">
        <v>262</v>
      </c>
    </row>
    <row r="95" ht="14.25" spans="1:6">
      <c r="A95" s="372" t="s">
        <v>752</v>
      </c>
      <c r="B95" s="372" t="s">
        <v>753</v>
      </c>
      <c r="C95" s="372" t="s">
        <v>754</v>
      </c>
      <c r="D95" s="372" t="s">
        <v>79</v>
      </c>
      <c r="E95" s="372" t="s">
        <v>264</v>
      </c>
      <c r="F95" s="372" t="s">
        <v>265</v>
      </c>
    </row>
    <row r="96" ht="14.25" spans="1:6">
      <c r="A96" s="372" t="s">
        <v>668</v>
      </c>
      <c r="B96" s="372" t="s">
        <v>669</v>
      </c>
      <c r="C96" s="372" t="s">
        <v>670</v>
      </c>
      <c r="D96" s="371" t="s">
        <v>1106</v>
      </c>
      <c r="E96" s="371"/>
      <c r="F96" s="371"/>
    </row>
    <row r="97" ht="14.25" spans="1:6">
      <c r="A97" s="372" t="s">
        <v>700</v>
      </c>
      <c r="B97" s="372" t="s">
        <v>701</v>
      </c>
      <c r="C97" s="372" t="s">
        <v>702</v>
      </c>
      <c r="D97" s="377" t="s">
        <v>252</v>
      </c>
      <c r="E97" s="377" t="s">
        <v>253</v>
      </c>
      <c r="F97" s="377" t="s">
        <v>254</v>
      </c>
    </row>
    <row r="98" ht="14.25" spans="1:6">
      <c r="A98" s="372" t="s">
        <v>822</v>
      </c>
      <c r="B98" s="372" t="s">
        <v>823</v>
      </c>
      <c r="C98" s="372" t="s">
        <v>824</v>
      </c>
      <c r="D98" s="371" t="s">
        <v>1107</v>
      </c>
      <c r="E98" s="371"/>
      <c r="F98" s="371"/>
    </row>
    <row r="99" ht="14.25" spans="1:6">
      <c r="A99" s="372" t="s">
        <v>761</v>
      </c>
      <c r="B99" s="372" t="s">
        <v>762</v>
      </c>
      <c r="C99" s="372" t="s">
        <v>763</v>
      </c>
      <c r="D99" s="372" t="s">
        <v>73</v>
      </c>
      <c r="E99" s="372" t="s">
        <v>167</v>
      </c>
      <c r="F99" s="372" t="s">
        <v>168</v>
      </c>
    </row>
    <row r="100" ht="14.25" spans="1:6">
      <c r="A100" s="372" t="s">
        <v>1108</v>
      </c>
      <c r="B100" s="372" t="s">
        <v>1109</v>
      </c>
      <c r="C100" s="372" t="s">
        <v>1110</v>
      </c>
      <c r="D100" s="371" t="s">
        <v>1111</v>
      </c>
      <c r="E100" s="371"/>
      <c r="F100" s="371"/>
    </row>
    <row r="101" ht="14.25" spans="1:6">
      <c r="A101" s="372" t="s">
        <v>770</v>
      </c>
      <c r="B101" s="372" t="s">
        <v>771</v>
      </c>
      <c r="C101" s="372" t="s">
        <v>772</v>
      </c>
      <c r="D101" s="372" t="s">
        <v>150</v>
      </c>
      <c r="E101" s="372" t="s">
        <v>151</v>
      </c>
      <c r="F101" s="372" t="s">
        <v>152</v>
      </c>
    </row>
    <row r="102" ht="14.25" spans="1:6">
      <c r="A102" s="372" t="s">
        <v>248</v>
      </c>
      <c r="B102" s="372" t="s">
        <v>249</v>
      </c>
      <c r="C102" s="372" t="s">
        <v>250</v>
      </c>
      <c r="D102" s="371" t="s">
        <v>1112</v>
      </c>
      <c r="E102" s="371"/>
      <c r="F102" s="371"/>
    </row>
    <row r="103" ht="14.25" spans="1:6">
      <c r="A103" s="372" t="s">
        <v>773</v>
      </c>
      <c r="B103" s="372" t="s">
        <v>774</v>
      </c>
      <c r="C103" s="372" t="s">
        <v>775</v>
      </c>
      <c r="D103" s="372" t="s">
        <v>156</v>
      </c>
      <c r="E103" s="372" t="s">
        <v>157</v>
      </c>
      <c r="F103" s="372" t="s">
        <v>158</v>
      </c>
    </row>
    <row r="104" ht="14.25" spans="1:6">
      <c r="A104" s="372" t="s">
        <v>193</v>
      </c>
      <c r="B104" s="372" t="s">
        <v>1113</v>
      </c>
      <c r="C104" s="372" t="s">
        <v>195</v>
      </c>
      <c r="D104" s="371" t="s">
        <v>1114</v>
      </c>
      <c r="E104" s="371"/>
      <c r="F104" s="371"/>
    </row>
    <row r="105" ht="14.25" spans="1:6">
      <c r="A105" s="372" t="s">
        <v>1115</v>
      </c>
      <c r="B105" s="372" t="s">
        <v>1116</v>
      </c>
      <c r="C105" s="372" t="s">
        <v>1117</v>
      </c>
      <c r="D105" s="372" t="s">
        <v>144</v>
      </c>
      <c r="E105" s="372" t="s">
        <v>1118</v>
      </c>
      <c r="F105" s="372" t="s">
        <v>146</v>
      </c>
    </row>
    <row r="106" ht="14.25" spans="1:6">
      <c r="A106" s="372" t="s">
        <v>662</v>
      </c>
      <c r="B106" s="372" t="s">
        <v>663</v>
      </c>
      <c r="C106" s="372" t="s">
        <v>664</v>
      </c>
      <c r="D106" s="371" t="s">
        <v>1119</v>
      </c>
      <c r="E106" s="371"/>
      <c r="F106" s="371"/>
    </row>
    <row r="107" ht="14.25" spans="1:6">
      <c r="A107" s="372" t="s">
        <v>190</v>
      </c>
      <c r="B107" s="372" t="s">
        <v>1120</v>
      </c>
      <c r="C107" s="372" t="s">
        <v>192</v>
      </c>
      <c r="D107" s="372" t="s">
        <v>177</v>
      </c>
      <c r="E107" s="372" t="s">
        <v>178</v>
      </c>
      <c r="F107" s="372" t="s">
        <v>179</v>
      </c>
    </row>
    <row r="108" ht="14.25" spans="1:6">
      <c r="A108" s="372" t="s">
        <v>1121</v>
      </c>
      <c r="B108" s="372" t="s">
        <v>816</v>
      </c>
      <c r="C108" s="372" t="s">
        <v>817</v>
      </c>
      <c r="D108" s="371" t="s">
        <v>1122</v>
      </c>
      <c r="E108" s="371"/>
      <c r="F108" s="371"/>
    </row>
    <row r="109" ht="14.25" spans="1:6">
      <c r="A109" s="372" t="s">
        <v>681</v>
      </c>
      <c r="B109" s="372" t="s">
        <v>682</v>
      </c>
      <c r="C109" s="372" t="s">
        <v>683</v>
      </c>
      <c r="D109" s="372" t="s">
        <v>170</v>
      </c>
      <c r="E109" s="372" t="s">
        <v>171</v>
      </c>
      <c r="F109" s="372" t="s">
        <v>172</v>
      </c>
    </row>
    <row r="110" ht="14.25" spans="1:6">
      <c r="A110" s="372" t="s">
        <v>233</v>
      </c>
      <c r="B110" s="372" t="s">
        <v>1123</v>
      </c>
      <c r="C110" s="372" t="s">
        <v>235</v>
      </c>
      <c r="D110" s="372" t="s">
        <v>173</v>
      </c>
      <c r="E110" s="372" t="s">
        <v>174</v>
      </c>
      <c r="F110" s="372" t="s">
        <v>175</v>
      </c>
    </row>
    <row r="111" ht="14.25" spans="1:6">
      <c r="A111" s="372" t="s">
        <v>782</v>
      </c>
      <c r="B111" s="372" t="s">
        <v>783</v>
      </c>
      <c r="C111" s="372" t="s">
        <v>784</v>
      </c>
      <c r="D111" s="371" t="s">
        <v>1124</v>
      </c>
      <c r="E111" s="371"/>
      <c r="F111" s="371"/>
    </row>
    <row r="112" ht="14.25" spans="1:6">
      <c r="A112" s="372" t="s">
        <v>788</v>
      </c>
      <c r="B112" s="372" t="s">
        <v>1125</v>
      </c>
      <c r="C112" s="372" t="s">
        <v>790</v>
      </c>
      <c r="D112" s="372" t="s">
        <v>153</v>
      </c>
      <c r="E112" s="372" t="s">
        <v>154</v>
      </c>
      <c r="F112" s="372" t="s">
        <v>155</v>
      </c>
    </row>
    <row r="113" ht="14.25" spans="1:6">
      <c r="A113" s="372" t="s">
        <v>791</v>
      </c>
      <c r="B113" s="372" t="s">
        <v>1126</v>
      </c>
      <c r="C113" s="372" t="s">
        <v>793</v>
      </c>
      <c r="D113" s="371" t="s">
        <v>1127</v>
      </c>
      <c r="E113" s="371"/>
      <c r="F113" s="371"/>
    </row>
    <row r="114" ht="14.25" spans="1:6">
      <c r="A114" s="372" t="s">
        <v>794</v>
      </c>
      <c r="B114" s="372" t="s">
        <v>795</v>
      </c>
      <c r="C114" s="372" t="s">
        <v>1128</v>
      </c>
      <c r="D114" s="372" t="s">
        <v>163</v>
      </c>
      <c r="E114" s="372" t="s">
        <v>164</v>
      </c>
      <c r="F114" s="372" t="s">
        <v>165</v>
      </c>
    </row>
    <row r="115" ht="14.25" spans="1:6">
      <c r="A115" s="372" t="s">
        <v>1129</v>
      </c>
      <c r="B115" s="372" t="s">
        <v>1130</v>
      </c>
      <c r="C115" s="372" t="s">
        <v>1131</v>
      </c>
      <c r="D115" s="371" t="s">
        <v>1132</v>
      </c>
      <c r="E115" s="371"/>
      <c r="F115" s="371"/>
    </row>
    <row r="116" ht="14.25" spans="1:6">
      <c r="A116" s="372" t="s">
        <v>797</v>
      </c>
      <c r="B116" s="372" t="s">
        <v>1133</v>
      </c>
      <c r="C116" s="372" t="s">
        <v>799</v>
      </c>
      <c r="D116" s="372" t="s">
        <v>147</v>
      </c>
      <c r="E116" s="372" t="s">
        <v>1134</v>
      </c>
      <c r="F116" s="372" t="s">
        <v>149</v>
      </c>
    </row>
    <row r="117" ht="14.25" spans="1:6">
      <c r="A117" s="372" t="s">
        <v>803</v>
      </c>
      <c r="B117" s="372" t="s">
        <v>804</v>
      </c>
      <c r="C117" s="372" t="s">
        <v>805</v>
      </c>
      <c r="D117" s="22"/>
      <c r="E117" s="22"/>
      <c r="F117" s="22"/>
    </row>
    <row r="118" ht="14.25" spans="1:6">
      <c r="A118" s="372" t="s">
        <v>684</v>
      </c>
      <c r="B118" s="372" t="s">
        <v>685</v>
      </c>
      <c r="C118" s="372" t="s">
        <v>686</v>
      </c>
      <c r="D118" s="22"/>
      <c r="E118" s="22"/>
      <c r="F118" s="22"/>
    </row>
    <row r="119" ht="14.25" spans="1:6">
      <c r="A119" s="372" t="s">
        <v>806</v>
      </c>
      <c r="B119" s="372" t="s">
        <v>807</v>
      </c>
      <c r="C119" s="372" t="s">
        <v>808</v>
      </c>
      <c r="D119" s="22"/>
      <c r="E119" s="22"/>
      <c r="F119" s="22"/>
    </row>
    <row r="120" ht="14.25" spans="1:6">
      <c r="A120" s="372" t="s">
        <v>764</v>
      </c>
      <c r="B120" s="372" t="s">
        <v>1135</v>
      </c>
      <c r="C120" s="372" t="s">
        <v>766</v>
      </c>
      <c r="D120" s="22"/>
      <c r="E120" s="22"/>
      <c r="F120" s="22"/>
    </row>
    <row r="121" ht="14.25" spans="1:6">
      <c r="A121" s="372" t="s">
        <v>697</v>
      </c>
      <c r="B121" s="372" t="s">
        <v>698</v>
      </c>
      <c r="C121" s="372" t="s">
        <v>699</v>
      </c>
      <c r="D121" s="22"/>
      <c r="E121" s="22"/>
      <c r="F121" s="22"/>
    </row>
    <row r="122" ht="14.25" spans="1:6">
      <c r="A122" s="372" t="s">
        <v>245</v>
      </c>
      <c r="B122" s="372" t="s">
        <v>246</v>
      </c>
      <c r="C122" s="372" t="s">
        <v>247</v>
      </c>
      <c r="D122" s="22"/>
      <c r="E122" s="22"/>
      <c r="F122" s="22"/>
    </row>
    <row r="123" ht="14.25" spans="1:6">
      <c r="A123" s="373" t="s">
        <v>1136</v>
      </c>
      <c r="B123" s="373" t="s">
        <v>672</v>
      </c>
      <c r="C123" s="373" t="s">
        <v>673</v>
      </c>
      <c r="D123" s="22"/>
      <c r="E123" s="22"/>
      <c r="F123" s="22"/>
    </row>
    <row r="124" ht="14.25" spans="1:6">
      <c r="A124" s="372" t="s">
        <v>1137</v>
      </c>
      <c r="B124" s="372" t="s">
        <v>1138</v>
      </c>
      <c r="C124" s="372" t="s">
        <v>1139</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2022-11-26T07:54:04Z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