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<sst xmlns="http://schemas.openxmlformats.org/spreadsheetml/2006/main" count="2906" uniqueCount="1679">
  <si>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</si>
  <si>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</si>
  <si>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</si>
  <si>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</si>
  <si>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2月燃油附加费：DHL:29.25%  FEDEX:30%  UPS:34.5%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</si>
  <si>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</si>
  <si>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</si>
  <si>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</si>
  <si>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</si>
  <si>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</si>
  <si>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</si>
  <si>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</si>
  <si>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</si>
  <si>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</si>
  <si>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</si>
  <si>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</si>
  <si>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</si>
  <si>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</si>
  <si>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</si>
  <si>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美国大货下调</t>
  </si>
  <si>
    <t>HKDHL南美非洲5000价</t>
  </si>
  <si>
    <t>DH2</t>
  </si>
  <si>
    <t>2-3天</t>
  </si>
  <si>
    <t>否</t>
  </si>
  <si>
    <t>南美非洲价格优势  可接口罩</t>
  </si>
  <si>
    <t>无</t>
  </si>
  <si>
    <t>HKDHL-A价</t>
  </si>
  <si>
    <t>DH3</t>
  </si>
  <si>
    <t xml:space="preserve">南亚，澳新，中南美，非洲中东特惠 </t>
  </si>
  <si>
    <t>FEDEX规则</t>
  </si>
  <si>
    <t>深圳联邦IP代理价</t>
  </si>
  <si>
    <t>CNFD1</t>
  </si>
  <si>
    <t>当天提</t>
  </si>
  <si>
    <t>全区价格，中午一点截单，当天提取</t>
  </si>
  <si>
    <t>大陆联邦IP代理价</t>
  </si>
  <si>
    <t>CNFD2</t>
  </si>
  <si>
    <t>隔天提</t>
  </si>
  <si>
    <t>两点截单，第二天晚上提取,厦门或广东省内提取</t>
  </si>
  <si>
    <t>香港联邦IP代理价</t>
  </si>
  <si>
    <t>FD2</t>
  </si>
  <si>
    <r>
      <rPr>
        <b/>
        <sz val="11"/>
        <rFont val="宋体"/>
        <charset val="134"/>
        <scheme val="minor"/>
      </rPr>
      <t xml:space="preserve">代理账号，全球服务时效快  </t>
    </r>
    <r>
      <rPr>
        <b/>
        <sz val="11"/>
        <color rgb="FFFF0000"/>
        <rFont val="宋体"/>
        <charset val="134"/>
        <scheme val="minor"/>
      </rPr>
      <t xml:space="preserve">     </t>
    </r>
    <r>
      <rPr>
        <b/>
        <sz val="11"/>
        <rFont val="宋体"/>
        <charset val="134"/>
        <scheme val="minor"/>
      </rPr>
      <t xml:space="preserve">              </t>
    </r>
  </si>
  <si>
    <t>香港联邦大货促销价</t>
  </si>
  <si>
    <t>FD3</t>
  </si>
  <si>
    <r>
      <rPr>
        <b/>
        <sz val="11"/>
        <rFont val="宋体"/>
        <charset val="134"/>
        <scheme val="minor"/>
      </rPr>
      <t xml:space="preserve">代理账号，价格优惠 </t>
    </r>
    <r>
      <rPr>
        <b/>
        <sz val="11"/>
        <color rgb="FFFF0000"/>
        <rFont val="宋体"/>
        <charset val="134"/>
        <scheme val="minor"/>
      </rPr>
      <t xml:space="preserve">  </t>
    </r>
  </si>
  <si>
    <t>东南亚上调</t>
  </si>
  <si>
    <t>UPS规则</t>
  </si>
  <si>
    <t>HKUPS红单小货价</t>
  </si>
  <si>
    <t>UP1</t>
  </si>
  <si>
    <t xml:space="preserve">全球服务  时效快  </t>
  </si>
  <si>
    <t>欧美小货下调</t>
  </si>
  <si>
    <t>HKUPS红单东南亚特惠价</t>
  </si>
  <si>
    <t>UP2</t>
  </si>
  <si>
    <t xml:space="preserve">东南亚超低促销  可接口罩                         </t>
  </si>
  <si>
    <t>HKUPS红单大货促销价</t>
  </si>
  <si>
    <t>UP3</t>
  </si>
  <si>
    <t xml:space="preserve">市场低价 价格优势   </t>
  </si>
  <si>
    <t>美洲上调</t>
  </si>
  <si>
    <t>HKUPS红单南美非洲促销价</t>
  </si>
  <si>
    <t>UP4</t>
  </si>
  <si>
    <t xml:space="preserve">市场低价 价格优势  </t>
  </si>
  <si>
    <t>美国专线</t>
  </si>
  <si>
    <t>美森限时达</t>
  </si>
  <si>
    <t>*</t>
  </si>
  <si>
    <t>可接带电，正班船，时效有保障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</si>
  <si>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</si>
  <si>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</si>
  <si>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</si>
  <si>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</si>
  <si>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</si>
  <si>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</si>
  <si>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</si>
  <si>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</si>
  <si>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</si>
  <si>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</si>
  <si>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</si>
  <si>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</si>
  <si>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</si>
  <si>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</si>
  <si>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</si>
  <si>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</si>
  <si>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</si>
  <si>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</si>
  <si>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</si>
  <si>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</si>
  <si>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</si>
  <si>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</si>
  <si>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</si>
  <si>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</si>
  <si>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</si>
  <si>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</si>
  <si>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</si>
  <si>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</si>
  <si>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</si>
  <si>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</si>
  <si>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</si>
  <si>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</si>
  <si>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</si>
  <si>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</si>
  <si>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</si>
  <si>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</si>
  <si>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</si>
  <si>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</si>
  <si>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</si>
  <si>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</si>
  <si>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</si>
  <si>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</si>
  <si>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</si>
  <si>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</si>
  <si>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</si>
  <si>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</si>
  <si>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</si>
  <si>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</si>
  <si>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</si>
  <si>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</si>
  <si>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</si>
  <si>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</si>
  <si>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</si>
  <si>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</si>
  <si>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</si>
  <si>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</si>
  <si>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</si>
  <si>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</si>
  <si>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</si>
  <si>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</si>
  <si>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</si>
  <si>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</si>
  <si>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</si>
  <si>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</si>
  <si>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</si>
  <si>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</si>
  <si>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</si>
  <si>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</si>
  <si>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</si>
  <si>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</si>
  <si>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</si>
  <si>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</si>
  <si>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</si>
  <si>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</si>
  <si>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</si>
  <si>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</si>
  <si>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</si>
  <si>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</si>
  <si>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</si>
  <si>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</si>
  <si>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</si>
  <si>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</si>
  <si>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</si>
  <si>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</si>
  <si>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</si>
  <si>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</si>
  <si>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</si>
  <si>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</si>
  <si>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</si>
  <si>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</si>
  <si>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</si>
  <si>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</si>
  <si>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</si>
  <si>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</si>
  <si>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</si>
  <si>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</si>
  <si>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</si>
  <si>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</si>
  <si>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</si>
  <si>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</si>
  <si>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</si>
  <si>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</si>
  <si>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</si>
  <si>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</si>
  <si>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</si>
  <si>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</si>
  <si>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</si>
  <si>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</si>
  <si>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</si>
  <si>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</si>
  <si>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</si>
  <si>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</si>
  <si>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</si>
  <si>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</si>
  <si>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</si>
  <si>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</si>
  <si>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</si>
  <si>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</si>
  <si>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</si>
  <si>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</si>
  <si>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</si>
  <si>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</si>
  <si>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</si>
  <si>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</si>
  <si>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</si>
  <si>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</si>
  <si>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</si>
  <si>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</si>
  <si>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</si>
  <si>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</si>
  <si>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</si>
  <si>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</si>
  <si>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</si>
  <si>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</si>
  <si>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</si>
  <si>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</si>
  <si>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</si>
  <si>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</si>
  <si>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</si>
  <si>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</si>
  <si>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</si>
  <si>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</si>
  <si>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</si>
  <si>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</si>
  <si>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</si>
  <si>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</si>
  <si>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</si>
  <si>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</si>
  <si>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</si>
  <si>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</si>
  <si>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</si>
  <si>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</si>
  <si>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</si>
  <si>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</si>
  <si>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</si>
  <si>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</si>
  <si>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</si>
  <si>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</si>
  <si>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</si>
  <si>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</si>
  <si>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</si>
  <si>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</si>
  <si>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</si>
  <si>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</si>
  <si>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</si>
  <si>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</si>
  <si>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</si>
  <si>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</si>
  <si>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</si>
  <si>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</si>
  <si>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</si>
  <si>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</si>
  <si>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</si>
  <si>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</si>
  <si>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</si>
  <si>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</si>
  <si>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</si>
  <si>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</si>
  <si>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</si>
  <si>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</si>
  <si>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</si>
  <si>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</si>
  <si>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</si>
  <si>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</si>
  <si>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</si>
  <si>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</si>
  <si>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</si>
  <si>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</si>
  <si>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</si>
  <si>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</si>
  <si>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</si>
  <si>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</si>
  <si>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</si>
  <si>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</si>
  <si>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</si>
  <si>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</si>
  <si>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</si>
  <si>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</si>
  <si>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</si>
  <si>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</si>
  <si>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</si>
  <si>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</si>
  <si>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</si>
  <si>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</si>
  <si>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</si>
  <si>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</si>
  <si>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</si>
  <si>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</si>
  <si>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</si>
  <si>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</si>
  <si>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</si>
  <si>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</si>
  <si>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</si>
  <si>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</si>
  <si>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</si>
  <si>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</si>
  <si>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</si>
  <si>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</si>
  <si>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</si>
  <si>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</si>
  <si>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</si>
  <si>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</si>
  <si>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</si>
  <si>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</si>
  <si>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</si>
  <si>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</si>
  <si>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</si>
  <si>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</si>
  <si>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</si>
  <si>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</si>
  <si>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</si>
  <si>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</si>
  <si>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</si>
  <si>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</si>
  <si>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</si>
  <si>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</si>
  <si>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</si>
  <si>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</si>
  <si>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</si>
  <si>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</si>
  <si>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</si>
  <si>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</si>
  <si>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</si>
  <si>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</si>
  <si>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</si>
  <si>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</si>
  <si>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</si>
  <si>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</si>
  <si>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</si>
  <si>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</si>
  <si>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</si>
  <si>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</si>
  <si>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</si>
  <si>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</si>
  <si>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</si>
  <si>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</si>
  <si>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</si>
  <si>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</si>
  <si>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</si>
  <si>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</si>
  <si>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</si>
  <si>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</si>
  <si>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</si>
  <si>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</si>
  <si>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</si>
  <si>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</si>
  <si>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</si>
  <si>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</si>
  <si>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</si>
  <si>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</si>
  <si>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</si>
  <si>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</si>
  <si>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</si>
  <si>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</si>
  <si>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</si>
  <si>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</si>
  <si>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</si>
  <si>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</si>
  <si>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</si>
  <si>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</si>
  <si>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</si>
  <si>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</si>
  <si>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</si>
  <si>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</si>
  <si>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</si>
  <si>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</si>
  <si>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</si>
  <si>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</si>
  <si>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</si>
  <si>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</si>
  <si>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</si>
  <si>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</si>
  <si>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</si>
  <si>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</si>
  <si>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</si>
  <si>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</si>
  <si>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</si>
  <si>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</si>
  <si>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</si>
  <si>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</si>
  <si>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</si>
  <si>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</si>
  <si>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</si>
  <si>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</si>
  <si>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</si>
  <si>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</si>
  <si>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</si>
  <si>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</si>
  <si>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</si>
  <si>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</si>
  <si>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</si>
  <si>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</si>
  <si>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</si>
  <si>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</si>
  <si>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</si>
  <si>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</si>
  <si>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</si>
  <si>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</si>
  <si>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</si>
  <si>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</si>
  <si>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</si>
  <si>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</si>
  <si>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</si>
  <si>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</si>
  <si>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</si>
  <si>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</si>
  <si>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</si>
  <si>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</si>
  <si>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</si>
  <si>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</si>
  <si>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</si>
  <si>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</si>
  <si>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</si>
  <si>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</si>
  <si>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</si>
  <si>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</si>
  <si>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</si>
  <si>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</si>
  <si>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</si>
  <si>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</si>
  <si>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</si>
  <si>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</si>
  <si>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</si>
  <si>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</si>
  <si>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</si>
  <si>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</si>
  <si>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</si>
  <si>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</si>
  <si>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</si>
  <si>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</si>
  <si>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</si>
  <si>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</si>
  <si>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</si>
  <si>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</si>
  <si>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</si>
  <si>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</si>
  <si>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</si>
  <si>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</si>
  <si>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</si>
  <si>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</si>
  <si>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</si>
  <si>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</si>
  <si>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</si>
  <si>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</si>
  <si>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</si>
  <si>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</si>
  <si>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</si>
  <si>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</si>
  <si>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</si>
  <si>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</si>
  <si>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</si>
  <si>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</si>
  <si>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</si>
  <si>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</si>
  <si>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</si>
  <si>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</si>
  <si>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</si>
  <si>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</si>
  <si>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</si>
  <si>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</si>
  <si>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</si>
  <si>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</si>
  <si>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</si>
  <si>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</si>
  <si>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</si>
  <si>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</si>
  <si>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</si>
  <si>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</si>
  <si>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</si>
  <si>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</si>
  <si>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</si>
  <si>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</si>
  <si>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</si>
  <si>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</si>
  <si>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</si>
  <si>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</si>
  <si>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</si>
  <si>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</si>
  <si>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</si>
  <si>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</si>
  <si>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</si>
  <si>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</si>
  <si>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</si>
  <si>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</si>
  <si>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</si>
  <si>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</si>
  <si>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</si>
  <si>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</si>
  <si>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</si>
  <si>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</si>
  <si>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</si>
  <si>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</si>
  <si>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</si>
  <si>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</si>
  <si>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</si>
  <si>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</si>
  <si>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</si>
  <si>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</si>
  <si>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</si>
  <si>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</si>
  <si>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</si>
  <si>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</si>
  <si>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</si>
  <si>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</si>
  <si>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</si>
  <si>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</si>
  <si>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</si>
  <si>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</si>
  <si>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</si>
  <si>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</si>
  <si>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</si>
  <si>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</si>
  <si>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</si>
  <si>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</si>
  <si>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</si>
  <si>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</si>
  <si>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</si>
  <si>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</si>
  <si>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</si>
  <si>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</si>
  <si>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</si>
  <si>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</si>
  <si>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</si>
  <si>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</si>
  <si>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</si>
  <si>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</si>
  <si>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</si>
  <si>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</si>
  <si>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</si>
  <si>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</si>
  <si>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</si>
  <si>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</si>
  <si>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</si>
  <si>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</si>
  <si>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</si>
  <si>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</si>
  <si>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</si>
  <si>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</si>
  <si>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</si>
  <si>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</si>
  <si>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</si>
  <si>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</si>
  <si>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</si>
  <si>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</si>
  <si>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</si>
  <si>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</si>
  <si>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</si>
  <si>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</si>
  <si>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</si>
  <si>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</si>
  <si>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</si>
  <si>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</si>
  <si>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</si>
  <si>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</si>
  <si>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</si>
  <si>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</si>
  <si>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</si>
  <si>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</si>
  <si>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</si>
  <si>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</si>
  <si>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</si>
  <si>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</si>
  <si>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</si>
  <si>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</si>
  <si>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</si>
  <si>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</si>
  <si>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</si>
  <si>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</si>
  <si>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</si>
  <si>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</si>
  <si>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</si>
  <si>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</si>
  <si>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</si>
  <si>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</si>
  <si>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</si>
  <si>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</si>
  <si>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</si>
  <si>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</si>
  <si>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</si>
  <si>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</si>
  <si>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</si>
  <si>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</si>
  <si>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</si>
  <si>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</si>
  <si>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</si>
  <si>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</si>
  <si>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</si>
  <si>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</si>
  <si>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</si>
  <si>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</si>
  <si>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</si>
  <si>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</si>
  <si>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</si>
  <si>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</si>
  <si>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</si>
  <si>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</si>
  <si>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</si>
  <si>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</si>
  <si>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</si>
  <si>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</si>
  <si>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</si>
  <si>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</si>
  <si>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</si>
  <si>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</si>
  <si>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</si>
  <si>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</si>
  <si>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</si>
  <si>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</si>
  <si>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</si>
  <si>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</si>
  <si>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</si>
  <si>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</si>
  <si>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</si>
  <si>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</si>
  <si>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</si>
  <si>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</si>
  <si>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</si>
  <si>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</si>
  <si>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</si>
  <si>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</si>
  <si>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</si>
  <si>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</si>
  <si>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</si>
  <si>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</si>
  <si>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</si>
  <si>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</si>
  <si>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</si>
  <si>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</si>
  <si>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</si>
  <si>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</si>
  <si>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</si>
  <si>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</si>
  <si>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</si>
  <si>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</si>
  <si>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</si>
  <si>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</si>
  <si>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</si>
  <si>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</si>
  <si>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</si>
  <si>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</si>
  <si>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</si>
  <si>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</si>
  <si>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</si>
  <si>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</si>
  <si>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</si>
  <si>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</si>
  <si>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</si>
  <si>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</si>
  <si>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</si>
  <si>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</si>
  <si>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</si>
  <si>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</si>
  <si>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</si>
  <si>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</si>
  <si>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</si>
  <si>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</si>
  <si>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</si>
  <si>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</si>
  <si>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</si>
  <si>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</si>
  <si>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</si>
  <si>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</si>
  <si>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</si>
  <si>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</si>
  <si>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</si>
  <si>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</si>
  <si>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</si>
  <si>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</si>
  <si>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</si>
  <si>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</si>
  <si>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</si>
  <si>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</si>
  <si>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</si>
  <si>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</si>
  <si>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</si>
  <si>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</si>
  <si>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</si>
  <si>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</si>
  <si>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</si>
  <si>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</si>
  <si>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</si>
  <si>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</si>
  <si>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</si>
  <si>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</si>
  <si>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</si>
  <si>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</si>
  <si>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</si>
  <si>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</si>
  <si>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</si>
  <si>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</si>
  <si>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</si>
  <si>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</si>
  <si>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</si>
  <si>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</si>
  <si>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</si>
  <si>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</si>
  <si>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</si>
  <si>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</si>
  <si>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</si>
  <si>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</si>
  <si>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</si>
  <si>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</si>
  <si>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</si>
  <si>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</si>
  <si>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</si>
  <si>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</si>
  <si>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</si>
  <si>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</si>
  <si>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</si>
  <si>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</si>
  <si>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</si>
  <si>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</si>
  <si>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</si>
  <si>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</si>
  <si>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</si>
  <si>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</si>
  <si>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</si>
  <si>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</si>
  <si>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</si>
  <si>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</si>
  <si>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</si>
  <si>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</si>
  <si>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</si>
  <si>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</si>
  <si>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</si>
  <si>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</si>
  <si>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</si>
  <si>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</si>
  <si>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</si>
  <si>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</si>
  <si>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</si>
  <si>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</si>
  <si>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</si>
  <si>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</si>
  <si>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</si>
  <si>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</si>
  <si>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</si>
  <si>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</si>
  <si>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</si>
  <si>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</si>
  <si>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</si>
  <si>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</si>
  <si>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</si>
  <si>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</si>
  <si>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</si>
  <si>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</si>
  <si>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</si>
  <si>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</si>
  <si>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</si>
  <si>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</si>
  <si>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</si>
  <si>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</si>
  <si>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</si>
  <si>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</si>
  <si>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</si>
  <si>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</si>
  <si>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</si>
  <si>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</si>
  <si>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</si>
  <si>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</si>
  <si>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</si>
  <si>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</si>
  <si>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</si>
  <si>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</si>
  <si>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</si>
  <si>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</si>
  <si>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</si>
  <si>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</si>
  <si>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</si>
  <si>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</si>
  <si>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</si>
  <si>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</si>
  <si>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</si>
  <si>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</si>
  <si>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</si>
  <si>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</si>
  <si>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</si>
  <si>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</si>
  <si>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</si>
  <si>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</si>
  <si>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</si>
  <si>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</si>
  <si>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</si>
  <si>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</si>
  <si>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</si>
  <si>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</si>
  <si>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</si>
  <si>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</si>
  <si>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</si>
  <si>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</si>
  <si>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</si>
  <si>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</si>
  <si>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</si>
  <si>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</si>
  <si>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</si>
  <si>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</si>
  <si>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</si>
  <si>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</si>
  <si>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</si>
  <si>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</si>
  <si>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</si>
  <si>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</si>
  <si>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</si>
  <si>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</si>
  <si>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</si>
  <si>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</si>
  <si>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</si>
  <si>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</si>
  <si>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</si>
  <si>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</si>
  <si>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</si>
  <si>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</si>
  <si>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</si>
  <si>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</si>
  <si>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</si>
  <si>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</si>
  <si>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</si>
  <si>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</si>
  <si>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</si>
  <si>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</si>
  <si>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</si>
  <si>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</si>
  <si>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</si>
  <si>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</si>
  <si>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</si>
  <si>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</si>
  <si>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</si>
  <si>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</si>
  <si>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</si>
  <si>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</si>
  <si>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</si>
  <si>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</si>
  <si>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</si>
  <si>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</si>
  <si>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</si>
  <si>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</si>
  <si>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</si>
  <si>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</si>
  <si>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</si>
  <si>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</si>
  <si>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</si>
  <si>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</si>
  <si>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</si>
  <si>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</si>
  <si>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</si>
  <si>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</si>
  <si>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</si>
  <si>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</si>
  <si>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</si>
  <si>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</si>
  <si>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</si>
  <si>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</si>
  <si>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</si>
  <si>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</si>
  <si>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</si>
  <si>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</si>
  <si>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</si>
  <si>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</si>
  <si>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5区国家：阿根廷/玻利维亚/哥斯达黎加/厄瓜多尔/危地马拉/洪都拉斯/匈牙利/巴拿马/秘鲁/巴拉圭/萨尔瓦多/乌拉圭/委内瑞拉</t>
  </si>
  <si>
    <t>2区/多米尼加共和国，海地，瓜德罗普岛，开曼，多米尼加，圭亚那，特立尼达和多巴哥</t>
  </si>
  <si>
    <t>4区/秘鲁</t>
  </si>
  <si>
    <t>5区/牙买加</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</si>
  <si>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</si>
  <si>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</si>
  <si>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</si>
  <si>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</si>
  <si>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</si>
  <si>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</si>
  <si>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</si>
  <si>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</si>
  <si>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</si>
  <si>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</si>
  <si>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</si>
  <si>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</si>
  <si>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</si>
  <si>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</si>
  <si>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</si>
  <si>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</si>
  <si>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澳大利亚、新西兰：可接带电产品+1元/KG，最低30元/票         澳大利亚、新西兰：若木箱包装需+50元/件</t>
  </si>
  <si>
    <t xml:space="preserve"> 可接内置/配套电池（一个产品盒子内最多配套两个电池）    带电不能装袋  </t>
  </si>
  <si>
    <t xml:space="preserve">所有国家申报不能低于10USD        申报≥120USD另加25元票      </t>
  </si>
  <si>
    <t>1区/南亚</t>
  </si>
  <si>
    <t>2区/非洲中亚</t>
  </si>
  <si>
    <t>3区 阿联酋/土耳其/以色列</t>
  </si>
  <si>
    <t>4区/密克罗尼西亚</t>
  </si>
  <si>
    <t>5区/中南美1区</t>
  </si>
  <si>
    <t>6区/南太</t>
  </si>
  <si>
    <t>7区/中南美2区</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</si>
  <si>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</si>
  <si>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</si>
  <si>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</si>
  <si>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</si>
  <si>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</si>
  <si>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</si>
  <si>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</si>
  <si>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</si>
  <si>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</si>
  <si>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</si>
  <si>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</si>
  <si>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</si>
  <si>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</si>
  <si>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</si>
  <si>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</si>
  <si>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</si>
  <si>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</si>
  <si>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</si>
  <si>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</si>
  <si>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</si>
  <si>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</si>
  <si>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</si>
  <si>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</si>
  <si>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</si>
  <si>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</si>
  <si>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</si>
  <si>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</si>
  <si>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</si>
  <si>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</si>
  <si>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</si>
  <si>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</si>
  <si>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</si>
  <si>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</si>
  <si>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</si>
  <si>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</si>
  <si>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</si>
  <si>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</si>
  <si>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</si>
  <si>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</si>
  <si>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</si>
  <si>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</si>
  <si>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</si>
  <si>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</si>
  <si>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</si>
  <si>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</si>
  <si>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</si>
  <si>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</si>
  <si>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</si>
  <si>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</si>
  <si>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</si>
  <si>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</si>
  <si>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</si>
  <si>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</si>
  <si>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</si>
  <si>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</si>
  <si>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</si>
  <si>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</si>
  <si>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</si>
  <si>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</si>
  <si>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</si>
  <si>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</si>
  <si>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</si>
  <si>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</si>
  <si>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</si>
  <si>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</si>
  <si>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</si>
  <si>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</si>
  <si>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</si>
  <si>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</si>
  <si>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</si>
  <si>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</si>
  <si>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</si>
  <si>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</si>
  <si>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</si>
  <si>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</si>
  <si>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</si>
  <si>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</si>
  <si>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</si>
  <si>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</si>
  <si>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</si>
  <si>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</si>
  <si>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</si>
  <si>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</si>
  <si>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</si>
  <si>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</si>
  <si>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</si>
  <si>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</si>
  <si>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</si>
  <si>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</si>
  <si>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</si>
  <si>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</si>
  <si>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</si>
  <si>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</si>
  <si>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</si>
  <si>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</si>
  <si>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</si>
  <si>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</si>
  <si>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</si>
  <si>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</si>
  <si>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</si>
  <si>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</si>
  <si>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</si>
  <si>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</si>
  <si>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</si>
  <si>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</si>
  <si>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</si>
  <si>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</si>
  <si>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</si>
  <si>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</si>
  <si>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</si>
  <si>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</si>
  <si>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</si>
  <si>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</si>
  <si>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</si>
  <si>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</si>
  <si>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</si>
  <si>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</si>
  <si>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</si>
  <si>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</si>
  <si>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</si>
  <si>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</si>
  <si>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</si>
  <si>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</si>
  <si>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</si>
  <si>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</si>
  <si>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</si>
  <si>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</si>
  <si>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</si>
  <si>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</si>
  <si>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</si>
  <si>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</si>
  <si>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</si>
  <si>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</si>
  <si>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</si>
  <si>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</si>
  <si>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</si>
  <si>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</si>
  <si>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</si>
  <si>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</si>
  <si>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</si>
  <si>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</si>
  <si>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</si>
  <si>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</si>
  <si>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</si>
  <si>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</si>
  <si>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</si>
  <si>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</si>
  <si>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</si>
  <si>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</si>
  <si>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</si>
  <si>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</si>
  <si>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</si>
  <si>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</si>
  <si>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</si>
  <si>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</si>
  <si>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</si>
  <si>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</si>
  <si>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</si>
  <si>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</si>
  <si>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</si>
  <si>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</si>
  <si>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</si>
  <si>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</si>
  <si>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</si>
  <si>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</si>
  <si>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</si>
  <si>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</si>
  <si>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</si>
  <si>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</si>
  <si>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</si>
  <si>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</si>
  <si>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</si>
  <si>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</si>
  <si>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</si>
  <si>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</si>
  <si>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</si>
  <si>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</si>
  <si>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</si>
  <si>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</si>
  <si>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</si>
  <si>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</si>
  <si>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</si>
  <si>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</si>
  <si>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</si>
  <si>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</si>
  <si>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</si>
  <si>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</si>
  <si>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</si>
  <si>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</si>
  <si>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</si>
  <si>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</si>
  <si>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</si>
  <si>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</si>
  <si>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</si>
  <si>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</si>
  <si>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</si>
  <si>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</si>
  <si>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</si>
  <si>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</si>
  <si>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</si>
  <si>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</si>
  <si>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</si>
  <si>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</si>
  <si>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</si>
  <si>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</si>
  <si>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</si>
  <si>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</si>
  <si>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</si>
  <si>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</si>
  <si>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</si>
  <si>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</si>
  <si>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</si>
  <si>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</si>
  <si>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</si>
  <si>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</si>
  <si>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</si>
  <si>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</si>
  <si>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</si>
  <si>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</si>
  <si>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</si>
  <si>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</si>
  <si>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</si>
  <si>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</si>
  <si>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</si>
  <si>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</si>
  <si>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</si>
  <si>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</si>
  <si>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</si>
  <si>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</si>
  <si>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</si>
  <si>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</si>
  <si>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</si>
  <si>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</si>
  <si>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</si>
  <si>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</si>
  <si>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</si>
  <si>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</si>
  <si>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</si>
  <si>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</si>
  <si>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</si>
  <si>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</si>
  <si>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</si>
  <si>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</si>
  <si>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</si>
  <si>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</si>
  <si>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</si>
  <si>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</si>
  <si>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</si>
  <si>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</si>
  <si>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</si>
  <si>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</si>
  <si>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</si>
  <si>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</si>
  <si>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</si>
  <si>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</si>
  <si>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</si>
  <si>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</si>
  <si>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</si>
  <si>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</si>
  <si>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</si>
  <si>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</si>
  <si>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</si>
  <si>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</si>
  <si>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</si>
  <si>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</si>
  <si>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</si>
  <si>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</si>
  <si>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</si>
  <si>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</si>
  <si>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</si>
  <si>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</si>
  <si>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</si>
  <si>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</si>
  <si>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</si>
  <si>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</si>
  <si>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</si>
  <si>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</si>
  <si>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</si>
  <si>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</si>
  <si>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</si>
  <si>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</si>
  <si>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</si>
  <si>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</si>
  <si>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</si>
  <si>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</si>
  <si>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</si>
  <si>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</si>
  <si>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</si>
  <si>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</si>
  <si>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</si>
  <si>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</si>
  <si>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</si>
  <si>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</si>
  <si>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</si>
  <si>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</si>
  <si>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</si>
  <si>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</si>
  <si>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</si>
  <si>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</si>
  <si>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</si>
  <si>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</si>
  <si>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</si>
  <si>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</si>
  <si>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</si>
  <si>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</si>
  <si>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</si>
  <si>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</si>
  <si>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</si>
  <si>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</si>
  <si>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</si>
  <si>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</si>
  <si>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</si>
  <si>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</si>
  <si>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</si>
  <si>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</si>
  <si>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</si>
  <si>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</si>
  <si>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</si>
  <si>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</si>
  <si>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</si>
  <si>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</si>
  <si>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</si>
  <si>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</si>
  <si>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</si>
  <si>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</si>
  <si>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</si>
  <si>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</si>
  <si>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</si>
  <si>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</si>
  <si>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</si>
  <si>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</si>
  <si>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</si>
  <si>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</si>
  <si>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</si>
  <si>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</si>
  <si>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</si>
  <si>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</si>
  <si>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</si>
  <si>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</si>
  <si>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</si>
  <si>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</si>
  <si>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</si>
  <si>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</si>
  <si>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</si>
  <si>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</si>
  <si>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</si>
  <si>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</si>
  <si>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</si>
  <si>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</si>
  <si>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</si>
  <si>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</si>
  <si>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</si>
  <si>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</si>
  <si>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</si>
  <si>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</si>
  <si>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</si>
  <si>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</si>
  <si>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</si>
  <si>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</si>
  <si>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</si>
  <si>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</si>
  <si>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</si>
  <si>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</si>
  <si>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</si>
  <si>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</si>
  <si>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</si>
  <si>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</si>
  <si>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</si>
  <si>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</si>
  <si>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</si>
  <si>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</si>
  <si>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</si>
  <si>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</si>
  <si>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</si>
  <si>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</si>
  <si>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</si>
  <si>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</si>
  <si>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</si>
  <si>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</si>
  <si>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</si>
  <si>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</si>
  <si>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</si>
  <si>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</si>
  <si>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</si>
  <si>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</si>
  <si>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</si>
  <si>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</si>
  <si>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</si>
  <si>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</si>
  <si>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</si>
  <si>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</si>
  <si>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</si>
  <si>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</si>
  <si>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</si>
  <si>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</si>
  <si>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</si>
  <si>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</si>
  <si>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</si>
  <si>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</si>
  <si>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</si>
  <si>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</si>
  <si>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</si>
  <si>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</si>
  <si>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</si>
  <si>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</si>
  <si>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</si>
  <si>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</si>
  <si>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</si>
  <si>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</si>
  <si>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</si>
  <si>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</si>
  <si>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</si>
  <si>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</si>
  <si>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</si>
  <si>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</si>
  <si>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</si>
  <si>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</si>
  <si>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</si>
  <si>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</si>
  <si>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</si>
  <si>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</si>
  <si>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</si>
  <si>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</si>
  <si>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</si>
  <si>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</si>
  <si>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</si>
  <si>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</si>
  <si>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</si>
  <si>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</si>
  <si>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</si>
  <si>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</si>
  <si>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</si>
  <si>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</si>
  <si>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</si>
  <si>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</si>
  <si>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</si>
  <si>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</si>
  <si>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</si>
  <si>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</si>
  <si>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</si>
  <si>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</si>
  <si>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</si>
  <si>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</si>
  <si>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</si>
  <si>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</si>
  <si>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</si>
  <si>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</si>
  <si>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</si>
  <si>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</si>
  <si>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</si>
  <si>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</si>
  <si>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</si>
  <si>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</si>
  <si>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</si>
  <si>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</si>
  <si>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</si>
  <si>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</si>
  <si>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</si>
  <si>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</si>
  <si>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</si>
  <si>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</si>
  <si>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</si>
  <si>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</si>
  <si>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</si>
  <si>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</si>
  <si>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</si>
  <si>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</si>
  <si>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</si>
  <si>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</si>
  <si>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</si>
  <si>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</si>
  <si>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</si>
  <si>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</si>
  <si>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</si>
  <si>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</si>
  <si>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</si>
  <si>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</si>
  <si>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</si>
  <si>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</si>
  <si>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</si>
  <si>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</si>
  <si>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</si>
  <si>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</si>
  <si>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</si>
  <si>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</si>
  <si>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</si>
  <si>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</si>
  <si>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</si>
  <si>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</si>
  <si>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</si>
  <si>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</si>
  <si>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</si>
  <si>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</si>
  <si>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</si>
  <si>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</si>
  <si>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</si>
  <si>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</si>
  <si>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</si>
  <si>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</si>
  <si>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</si>
  <si>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</si>
  <si>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</si>
  <si>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</si>
  <si>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</si>
  <si>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</si>
  <si>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</si>
  <si>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</si>
  <si>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</si>
  <si>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</si>
  <si>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</si>
  <si>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</si>
  <si>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</si>
  <si>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</si>
  <si>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</si>
  <si>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</si>
  <si>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</si>
  <si>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</si>
  <si>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</si>
  <si>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</si>
  <si>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</si>
  <si>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</si>
  <si>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</si>
  <si>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</si>
  <si>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</si>
  <si>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</si>
  <si>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</si>
  <si>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</si>
  <si>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</si>
  <si>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</si>
  <si>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</si>
  <si>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</si>
  <si>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</si>
  <si>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</si>
  <si>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</si>
  <si>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</si>
  <si>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</si>
  <si>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</si>
  <si>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</si>
  <si>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</si>
  <si>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</si>
  <si>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</si>
  <si>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</si>
  <si>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</si>
  <si>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</si>
  <si>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</si>
  <si>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</si>
  <si>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</si>
  <si>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</si>
  <si>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</si>
  <si>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</si>
  <si>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</si>
  <si>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</si>
  <si>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</si>
  <si>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</si>
  <si>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</si>
  <si>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</si>
  <si>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</si>
  <si>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</si>
  <si>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</si>
  <si>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</si>
  <si>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</si>
  <si>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</si>
  <si>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</si>
  <si>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</si>
  <si>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</si>
  <si>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</si>
  <si>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</si>
  <si>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</si>
  <si>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</si>
  <si>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</si>
  <si>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</si>
  <si>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</si>
  <si>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</si>
  <si>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</si>
  <si>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</si>
  <si>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</si>
  <si>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</si>
  <si>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</si>
  <si>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</si>
  <si>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</si>
  <si>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</si>
  <si>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</si>
  <si>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</si>
  <si>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</si>
  <si>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</si>
  <si>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</si>
  <si>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</si>
  <si>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</si>
  <si>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</si>
  <si>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</si>
  <si>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</si>
  <si>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</si>
  <si>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</si>
  <si>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</si>
  <si>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</si>
  <si>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</si>
  <si>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</si>
  <si>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</si>
  <si>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</si>
  <si>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</si>
  <si>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</si>
  <si>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</si>
  <si>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</si>
  <si>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</si>
  <si>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</si>
  <si>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</si>
  <si>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</si>
  <si>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</si>
  <si>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</si>
  <si>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</si>
  <si>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</si>
  <si>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</si>
  <si>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</si>
  <si>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</si>
  <si>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</si>
  <si>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</si>
  <si>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</si>
  <si>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</si>
  <si>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</si>
  <si>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</si>
  <si>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</si>
  <si>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</si>
  <si>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</si>
  <si>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</si>
  <si>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</si>
  <si>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</si>
  <si>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</si>
  <si>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</si>
  <si>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</si>
  <si>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</si>
  <si>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</si>
  <si>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</si>
  <si>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</si>
  <si>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</si>
  <si>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</si>
  <si>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</si>
  <si>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</si>
  <si>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</si>
  <si>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</si>
  <si>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</si>
  <si>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</si>
  <si>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</si>
  <si>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</si>
  <si>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</si>
  <si>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</si>
  <si>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</si>
  <si>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</si>
  <si>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</si>
  <si>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</si>
  <si>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</si>
  <si>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</si>
  <si>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</si>
  <si>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</si>
  <si>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</si>
  <si>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</si>
  <si>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</si>
  <si>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</si>
  <si>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</si>
  <si>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</si>
  <si>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</si>
  <si>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</si>
  <si>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</si>
  <si>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</si>
  <si>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</si>
  <si>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</si>
  <si>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</si>
  <si>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</si>
  <si>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</si>
  <si>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</si>
  <si>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</si>
  <si>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</si>
  <si>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</si>
  <si>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</si>
  <si>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</si>
  <si>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</si>
  <si>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</si>
  <si>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</si>
  <si>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</si>
  <si>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</si>
  <si>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</si>
  <si>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</si>
  <si>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</si>
  <si>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</si>
  <si>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</si>
  <si>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</si>
  <si>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</si>
  <si>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</si>
  <si>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</si>
  <si>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</si>
  <si>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</si>
  <si>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</si>
  <si>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</si>
  <si>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</si>
  <si>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</si>
  <si>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</si>
  <si>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</si>
  <si>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</si>
  <si>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</si>
  <si>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</si>
  <si>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</si>
  <si>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</si>
  <si>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</si>
  <si>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</si>
  <si>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</si>
  <si>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</si>
  <si>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</si>
  <si>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</si>
  <si>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</si>
  <si>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</si>
  <si>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</si>
  <si>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GEORGIA</t>
  </si>
  <si>
    <t>格鲁吉亚</t>
  </si>
  <si>
    <t xml:space="preserve">Congo, The Democratic Republic of </t>
  </si>
  <si>
    <t>刚果共和国</t>
  </si>
  <si>
    <t>French Guyana</t>
  </si>
  <si>
    <t>法屬圭亞那</t>
  </si>
  <si>
    <t>GHANA</t>
  </si>
  <si>
    <t>加纳</t>
  </si>
  <si>
    <t>Libya</t>
  </si>
  <si>
    <t>利比亚</t>
  </si>
  <si>
    <t>Gambia</t>
  </si>
  <si>
    <t>Turkey 城市名：North Cyprus不接受</t>
  </si>
  <si>
    <t>土耳其</t>
  </si>
  <si>
    <t>NIGER</t>
  </si>
  <si>
    <t>尼日尔</t>
  </si>
  <si>
    <t>Ghana</t>
  </si>
  <si>
    <t>CAPE VERDE</t>
  </si>
  <si>
    <t>Greenland</t>
  </si>
  <si>
    <t>格陵兰岛</t>
  </si>
  <si>
    <t>KUWAIT</t>
  </si>
  <si>
    <t>Guinea-Bissau</t>
  </si>
  <si>
    <t>LEBANON</t>
  </si>
  <si>
    <t>黎巴嫩</t>
  </si>
  <si>
    <t>Iran ( Islamic Repubic of)</t>
  </si>
  <si>
    <t>伊朗伊斯兰共和国</t>
  </si>
  <si>
    <t>Kazakhstan</t>
  </si>
  <si>
    <t>SIERRA LEONE</t>
  </si>
  <si>
    <t>Korea. The D.P.R of (North K.)</t>
  </si>
  <si>
    <t>韩国。（北K.）民主共和国</t>
  </si>
  <si>
    <t>KENYA</t>
  </si>
  <si>
    <t>肯尼亚</t>
  </si>
  <si>
    <t>MADAGASCAR</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</si>
  <si>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</si>
  <si>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</si>
  <si>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</si>
  <si>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CONGO</t>
  </si>
  <si>
    <t>Lesotho</t>
  </si>
  <si>
    <t>莱索托</t>
  </si>
  <si>
    <t>CONGO,THE DEMOCRATIC REPUBLIC OF CD</t>
  </si>
  <si>
    <t>ANGOLA</t>
  </si>
  <si>
    <t>MAURITANIA</t>
  </si>
  <si>
    <t>毛里塔尼亚</t>
  </si>
  <si>
    <t>马达加斯加</t>
  </si>
  <si>
    <t>马尔代夫</t>
  </si>
  <si>
    <t>Mauritania</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</si>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</sst>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0.0&quot;kg&quot;"/>
    <numFmt numFmtId="178" formatCode="[$-1010804]General"/>
    <numFmt numFmtId="179" formatCode="0_ "/>
    <numFmt numFmtId="180" formatCode="0.0_ "/>
    <numFmt numFmtId="181" formatCode="#,##0.0_);\(#,##0.0\)"/>
    <numFmt numFmtId="182" formatCode="\¥#,##0.00;[Red]\¥#,##0.00"/>
    <numFmt numFmtId="183" formatCode="0.00_ "/>
    <numFmt numFmtId="184" formatCode="0.0"/>
    <numFmt numFmtId="185" formatCode="0.00;[Red]0.00"/>
    <numFmt numFmtId="186" formatCode="0.0_);[Red]\(0.0\)"/>
    <numFmt numFmtId="187" formatCode="#,##0.0_ "/>
    <numFmt numFmtId="188" formatCode="0.0;_Ѐ"/>
    <numFmt numFmtId="189" formatCode="dd/mmm/yy"/>
    <numFmt numFmtId="190" formatCode="yyyy&quot;年&quot;m&quot;月&quot;d&quot;日&quot;;@"/>
    <numFmt numFmtId="191" formatCode="0.00_);\(0.00\)"/>
    <numFmt numFmtId="192" formatCode="0_);[Red]\(0\)"/>
  </numFmts>
  <fonts count="149">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1"/>
      <color rgb="FFFF0000"/>
      <name val="宋体"/>
      <charset val="134"/>
    </font>
    <font>
      <sz val="9"/>
      <color rgb="FFFF0000"/>
      <name val="宋体"/>
      <charset val="134"/>
    </font>
    <font>
      <sz val="10"/>
      <color rgb="FFFF0000"/>
      <name val="宋体"/>
      <charset val="134"/>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sz val="14"/>
      <color theme="1"/>
      <name val="宋体"/>
      <charset val="134"/>
      <scheme val="minor"/>
    </font>
    <font>
      <b/>
      <sz val="36"/>
      <name val="宋体"/>
      <charset val="134"/>
      <scheme val="minor"/>
    </font>
    <font>
      <b/>
      <sz val="14"/>
      <name val="宋体"/>
      <charset val="134"/>
      <scheme val="minor"/>
    </font>
    <font>
      <b/>
      <sz val="9"/>
      <name val="宋体"/>
      <charset val="134"/>
    </font>
    <font>
      <b/>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6" fillId="22" borderId="0" applyNumberFormat="0" applyBorder="0" applyAlignment="0" applyProtection="0">
      <alignment vertical="center"/>
    </xf>
    <xf numFmtId="0" fontId="11" fillId="0" borderId="0">
      <alignment vertical="center"/>
    </xf>
    <xf numFmtId="0" fontId="107" fillId="23" borderId="48" applyNumberFormat="0" applyAlignment="0" applyProtection="0">
      <alignment vertical="center"/>
    </xf>
    <xf numFmtId="44" fontId="0" fillId="0" borderId="0" applyFont="0" applyFill="0" applyBorder="0" applyAlignment="0" applyProtection="0">
      <alignment vertical="center"/>
    </xf>
    <xf numFmtId="0" fontId="108" fillId="0" borderId="0"/>
    <xf numFmtId="41" fontId="0" fillId="0" borderId="0" applyFont="0" applyFill="0" applyBorder="0" applyAlignment="0" applyProtection="0">
      <alignment vertical="center"/>
    </xf>
    <xf numFmtId="0" fontId="106" fillId="24" borderId="0" applyNumberFormat="0" applyBorder="0" applyAlignment="0" applyProtection="0">
      <alignment vertical="center"/>
    </xf>
    <xf numFmtId="0" fontId="109" fillId="25" borderId="0" applyNumberFormat="0" applyBorder="0" applyAlignment="0" applyProtection="0">
      <alignment vertical="center"/>
    </xf>
    <xf numFmtId="43" fontId="0" fillId="0" borderId="0" applyFont="0" applyFill="0" applyBorder="0" applyAlignment="0" applyProtection="0">
      <alignment vertical="center"/>
    </xf>
    <xf numFmtId="0" fontId="110" fillId="26"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7" borderId="49" applyNumberFormat="0" applyFont="0" applyAlignment="0" applyProtection="0">
      <alignment vertical="center"/>
    </xf>
    <xf numFmtId="0" fontId="111" fillId="0" borderId="0" applyNumberFormat="0" applyFill="0" applyBorder="0" applyAlignment="0" applyProtection="0">
      <alignment vertical="center"/>
    </xf>
    <xf numFmtId="0" fontId="112" fillId="0" borderId="0" applyFont="0" applyFill="0" applyBorder="0" applyAlignment="0" applyProtection="0"/>
    <xf numFmtId="0" fontId="110" fillId="28" borderId="0" applyNumberFormat="0" applyBorder="0" applyAlignment="0" applyProtection="0">
      <alignment vertical="center"/>
    </xf>
    <xf numFmtId="0" fontId="113"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6" fillId="0" borderId="50" applyNumberFormat="0" applyFill="0" applyAlignment="0" applyProtection="0">
      <alignment vertical="center"/>
    </xf>
    <xf numFmtId="0" fontId="117" fillId="0" borderId="50" applyNumberFormat="0" applyFill="0" applyAlignment="0" applyProtection="0">
      <alignment vertical="center"/>
    </xf>
    <xf numFmtId="43" fontId="11" fillId="0" borderId="0" applyFont="0" applyFill="0" applyBorder="0" applyAlignment="0" applyProtection="0">
      <alignment vertical="center"/>
    </xf>
    <xf numFmtId="0" fontId="110" fillId="29" borderId="0" applyNumberFormat="0" applyBorder="0" applyAlignment="0" applyProtection="0">
      <alignment vertical="center"/>
    </xf>
    <xf numFmtId="0" fontId="111" fillId="0" borderId="51" applyNumberFormat="0" applyFill="0" applyAlignment="0" applyProtection="0">
      <alignment vertical="center"/>
    </xf>
    <xf numFmtId="0" fontId="110" fillId="30" borderId="0" applyNumberFormat="0" applyBorder="0" applyAlignment="0" applyProtection="0">
      <alignment vertical="center"/>
    </xf>
    <xf numFmtId="0" fontId="118" fillId="31" borderId="52" applyNumberFormat="0" applyAlignment="0" applyProtection="0">
      <alignment vertical="center"/>
    </xf>
    <xf numFmtId="0" fontId="119" fillId="31" borderId="48" applyNumberFormat="0" applyAlignment="0" applyProtection="0">
      <alignment vertical="center"/>
    </xf>
    <xf numFmtId="0" fontId="0" fillId="0" borderId="0">
      <alignment vertical="center"/>
    </xf>
    <xf numFmtId="0" fontId="11" fillId="0" borderId="0"/>
    <xf numFmtId="0" fontId="120" fillId="32" borderId="53" applyNumberFormat="0" applyAlignment="0" applyProtection="0">
      <alignment vertical="center"/>
    </xf>
    <xf numFmtId="0" fontId="108" fillId="0" borderId="0"/>
    <xf numFmtId="0" fontId="106" fillId="33" borderId="0" applyNumberFormat="0" applyBorder="0" applyAlignment="0" applyProtection="0">
      <alignment vertical="center"/>
    </xf>
    <xf numFmtId="0" fontId="110" fillId="34" borderId="0" applyNumberFormat="0" applyBorder="0" applyAlignment="0" applyProtection="0">
      <alignment vertical="center"/>
    </xf>
    <xf numFmtId="0" fontId="121" fillId="0" borderId="54" applyNumberFormat="0" applyFill="0" applyAlignment="0" applyProtection="0">
      <alignment vertical="center"/>
    </xf>
    <xf numFmtId="0" fontId="122" fillId="0" borderId="55" applyNumberFormat="0" applyFill="0" applyAlignment="0" applyProtection="0">
      <alignment vertical="center"/>
    </xf>
    <xf numFmtId="0" fontId="123" fillId="35" borderId="0" applyNumberFormat="0" applyBorder="0" applyAlignment="0" applyProtection="0">
      <alignment vertical="center"/>
    </xf>
    <xf numFmtId="0" fontId="11" fillId="0" borderId="0"/>
    <xf numFmtId="0" fontId="124" fillId="36" borderId="0" applyNumberFormat="0" applyBorder="0" applyAlignment="0" applyProtection="0">
      <alignment vertical="center"/>
    </xf>
    <xf numFmtId="0" fontId="106" fillId="37" borderId="0" applyNumberFormat="0" applyBorder="0" applyAlignment="0" applyProtection="0">
      <alignment vertical="center"/>
    </xf>
    <xf numFmtId="0" fontId="110" fillId="38" borderId="0" applyNumberFormat="0" applyBorder="0" applyAlignment="0" applyProtection="0">
      <alignment vertical="center"/>
    </xf>
    <xf numFmtId="0" fontId="106" fillId="39" borderId="0" applyNumberFormat="0" applyBorder="0" applyAlignment="0" applyProtection="0">
      <alignment vertical="center"/>
    </xf>
    <xf numFmtId="0" fontId="106" fillId="40" borderId="0" applyNumberFormat="0" applyBorder="0" applyAlignment="0" applyProtection="0">
      <alignment vertical="center"/>
    </xf>
    <xf numFmtId="0" fontId="106" fillId="41" borderId="0" applyNumberFormat="0" applyBorder="0" applyAlignment="0" applyProtection="0">
      <alignment vertical="center"/>
    </xf>
    <xf numFmtId="0" fontId="106" fillId="42" borderId="0" applyNumberFormat="0" applyBorder="0" applyAlignment="0" applyProtection="0">
      <alignment vertical="center"/>
    </xf>
    <xf numFmtId="0" fontId="110" fillId="43" borderId="0" applyNumberFormat="0" applyBorder="0" applyAlignment="0" applyProtection="0">
      <alignment vertical="center"/>
    </xf>
    <xf numFmtId="0" fontId="110" fillId="44" borderId="0" applyNumberFormat="0" applyBorder="0" applyAlignment="0" applyProtection="0">
      <alignment vertical="center"/>
    </xf>
    <xf numFmtId="0" fontId="106" fillId="45" borderId="0" applyNumberFormat="0" applyBorder="0" applyAlignment="0" applyProtection="0">
      <alignment vertical="center"/>
    </xf>
    <xf numFmtId="0" fontId="106" fillId="46" borderId="0" applyNumberFormat="0" applyBorder="0" applyAlignment="0" applyProtection="0">
      <alignment vertical="center"/>
    </xf>
    <xf numFmtId="0" fontId="110" fillId="47" borderId="0" applyNumberFormat="0" applyBorder="0" applyAlignment="0" applyProtection="0">
      <alignment vertical="center"/>
    </xf>
    <xf numFmtId="0" fontId="11" fillId="0" borderId="0" applyBorder="0"/>
    <xf numFmtId="0" fontId="106" fillId="48" borderId="0" applyNumberFormat="0" applyBorder="0" applyAlignment="0" applyProtection="0">
      <alignment vertical="center"/>
    </xf>
    <xf numFmtId="178" fontId="0" fillId="0" borderId="0">
      <alignment vertical="center"/>
    </xf>
    <xf numFmtId="0" fontId="110" fillId="49" borderId="0" applyNumberFormat="0" applyBorder="0" applyAlignment="0" applyProtection="0">
      <alignment vertical="center"/>
    </xf>
    <xf numFmtId="0" fontId="110" fillId="50" borderId="0" applyNumberFormat="0" applyBorder="0" applyAlignment="0" applyProtection="0">
      <alignment vertical="center"/>
    </xf>
    <xf numFmtId="0" fontId="106" fillId="51" borderId="0" applyNumberFormat="0" applyBorder="0" applyAlignment="0" applyProtection="0">
      <alignment vertical="center"/>
    </xf>
    <xf numFmtId="0" fontId="110" fillId="52" borderId="0" applyNumberFormat="0" applyBorder="0" applyAlignment="0" applyProtection="0">
      <alignment vertical="center"/>
    </xf>
    <xf numFmtId="0" fontId="3" fillId="0" borderId="0">
      <alignment vertical="center"/>
    </xf>
    <xf numFmtId="0" fontId="108" fillId="0" borderId="0">
      <alignment vertical="center"/>
    </xf>
    <xf numFmtId="0" fontId="125" fillId="0" borderId="0"/>
    <xf numFmtId="0" fontId="11" fillId="0" borderId="0"/>
    <xf numFmtId="0" fontId="11" fillId="0" borderId="0"/>
    <xf numFmtId="0" fontId="126" fillId="0" borderId="0"/>
    <xf numFmtId="0" fontId="112" fillId="0" borderId="0"/>
    <xf numFmtId="43" fontId="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7" fillId="0" borderId="0">
      <alignment vertical="center"/>
    </xf>
    <xf numFmtId="0" fontId="11" fillId="0" borderId="0">
      <alignment vertical="center"/>
    </xf>
    <xf numFmtId="0" fontId="128" fillId="0" borderId="0"/>
    <xf numFmtId="0" fontId="126" fillId="0" borderId="0"/>
    <xf numFmtId="0" fontId="11" fillId="0" borderId="0"/>
    <xf numFmtId="0" fontId="11" fillId="0" borderId="0">
      <alignment vertical="center"/>
    </xf>
    <xf numFmtId="0" fontId="129" fillId="0" borderId="0"/>
    <xf numFmtId="0" fontId="130" fillId="0" borderId="0"/>
    <xf numFmtId="0" fontId="128" fillId="0" borderId="0">
      <alignment vertical="center"/>
    </xf>
    <xf numFmtId="0" fontId="3" fillId="0" borderId="0" applyNumberFormat="0" applyFill="0" applyBorder="0" applyProtection="0">
      <alignment vertical="center"/>
    </xf>
    <xf numFmtId="0" fontId="11" fillId="0" borderId="0"/>
    <xf numFmtId="0" fontId="11" fillId="0" borderId="0"/>
    <xf numFmtId="178" fontId="131" fillId="0" borderId="0">
      <alignment vertical="center"/>
    </xf>
    <xf numFmtId="0" fontId="112" fillId="0" borderId="0"/>
    <xf numFmtId="0" fontId="108" fillId="0" borderId="0"/>
    <xf numFmtId="0" fontId="127" fillId="0" borderId="0">
      <alignment vertical="center"/>
    </xf>
    <xf numFmtId="0" fontId="127" fillId="0" borderId="0">
      <alignment vertical="center"/>
    </xf>
    <xf numFmtId="0" fontId="108" fillId="0" borderId="0"/>
    <xf numFmtId="0" fontId="3" fillId="0" borderId="0">
      <alignment vertical="center"/>
    </xf>
    <xf numFmtId="0" fontId="129" fillId="0" borderId="0"/>
    <xf numFmtId="0" fontId="132" fillId="0" borderId="0"/>
    <xf numFmtId="0" fontId="11" fillId="0" borderId="0"/>
    <xf numFmtId="176" fontId="0" fillId="0" borderId="0">
      <alignment vertical="center"/>
    </xf>
    <xf numFmtId="176" fontId="0" fillId="0" borderId="0">
      <alignment vertical="center"/>
    </xf>
  </cellStyleXfs>
  <cellXfs count="599">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2" fillId="0" borderId="0" xfId="12" applyFont="1">
      <alignment vertical="center"/>
    </xf>
    <xf numFmtId="0" fontId="3" fillId="7"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0" borderId="0" xfId="0" applyFont="1" applyFill="1" applyBorder="1" applyAlignment="1">
      <alignment vertical="center" wrapText="1"/>
    </xf>
    <xf numFmtId="14" fontId="14" fillId="0" borderId="0" xfId="0" applyNumberFormat="1" applyFont="1" applyFill="1" applyBorder="1" applyAlignment="1">
      <alignment vertical="center" wrapText="1"/>
    </xf>
    <xf numFmtId="0" fontId="13" fillId="7" borderId="6"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1" fillId="8" borderId="5" xfId="0" applyFont="1" applyFill="1" applyBorder="1" applyAlignment="1">
      <alignment horizontal="center" vertical="center"/>
    </xf>
    <xf numFmtId="0" fontId="15" fillId="0" borderId="0" xfId="0" applyFont="1" applyFill="1" applyBorder="1" applyAlignment="1">
      <alignment vertical="center"/>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7" fillId="9" borderId="10" xfId="0" applyFont="1" applyFill="1" applyBorder="1" applyAlignment="1">
      <alignment horizontal="left" vertical="center" wrapText="1"/>
    </xf>
    <xf numFmtId="0" fontId="17" fillId="9" borderId="11" xfId="0" applyFont="1" applyFill="1" applyBorder="1" applyAlignment="1">
      <alignment horizontal="left" vertical="center" wrapText="1"/>
    </xf>
    <xf numFmtId="0" fontId="18" fillId="9" borderId="12" xfId="68" applyFont="1" applyFill="1" applyBorder="1" applyAlignment="1">
      <alignment horizontal="left" vertical="center"/>
    </xf>
    <xf numFmtId="0" fontId="19" fillId="9" borderId="0" xfId="0" applyFont="1" applyFill="1" applyBorder="1" applyAlignment="1">
      <alignment horizontal="left" vertical="center" wrapText="1"/>
    </xf>
    <xf numFmtId="0" fontId="12" fillId="9" borderId="0" xfId="12" applyFont="1" applyFill="1" applyAlignment="1">
      <alignment horizontal="center" vertical="center" wrapText="1"/>
    </xf>
    <xf numFmtId="0" fontId="19" fillId="9" borderId="12"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2"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2" xfId="0" applyFont="1" applyFill="1" applyBorder="1" applyAlignment="1">
      <alignment horizontal="left" vertical="center"/>
    </xf>
    <xf numFmtId="0" fontId="19" fillId="0" borderId="0" xfId="0" applyFont="1" applyFill="1" applyAlignment="1">
      <alignment horizontal="left" vertical="center"/>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NumberFormat="1" applyFont="1" applyFill="1" applyBorder="1" applyAlignment="1">
      <alignment horizontal="left" vertical="center" wrapText="1"/>
    </xf>
    <xf numFmtId="0" fontId="20" fillId="0" borderId="0" xfId="0" applyNumberFormat="1" applyFont="1" applyFill="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2"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21" fillId="0" borderId="12" xfId="0" applyFont="1" applyFill="1" applyBorder="1" applyAlignment="1">
      <alignment vertical="center"/>
    </xf>
    <xf numFmtId="0" fontId="19" fillId="9" borderId="0" xfId="0" applyFont="1" applyFill="1" applyAlignment="1">
      <alignment vertical="center"/>
    </xf>
    <xf numFmtId="0" fontId="16" fillId="9" borderId="15" xfId="0" applyFont="1" applyFill="1" applyBorder="1" applyAlignment="1">
      <alignment horizontal="center" vertical="center" wrapText="1"/>
    </xf>
    <xf numFmtId="0" fontId="22" fillId="0" borderId="0" xfId="12" applyFont="1">
      <alignment vertical="center"/>
    </xf>
    <xf numFmtId="0" fontId="17" fillId="9" borderId="16"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9" fillId="11"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7" xfId="0" applyFont="1" applyFill="1" applyBorder="1" applyAlignment="1">
      <alignment horizontal="left" vertical="center"/>
    </xf>
    <xf numFmtId="0" fontId="9" fillId="0" borderId="17"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7" xfId="0" applyNumberFormat="1"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12"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6" fillId="0" borderId="8" xfId="68" applyFont="1" applyFill="1" applyBorder="1" applyAlignment="1">
      <alignment horizontal="center" vertical="center" wrapText="1"/>
    </xf>
    <xf numFmtId="0" fontId="16" fillId="0" borderId="9" xfId="68" applyFont="1" applyFill="1" applyBorder="1" applyAlignment="1">
      <alignment horizontal="center" vertical="center" wrapText="1"/>
    </xf>
    <xf numFmtId="0" fontId="17" fillId="9" borderId="12" xfId="68" applyFont="1" applyFill="1" applyBorder="1" applyAlignment="1">
      <alignment horizontal="left" vertical="center" wrapText="1"/>
    </xf>
    <xf numFmtId="0" fontId="17" fillId="9" borderId="0" xfId="68" applyFont="1" applyFill="1" applyBorder="1" applyAlignment="1">
      <alignment horizontal="left" vertical="center" wrapText="1"/>
    </xf>
    <xf numFmtId="0" fontId="12" fillId="9" borderId="0" xfId="12" applyNumberFormat="1" applyFont="1" applyFill="1" applyBorder="1" applyAlignment="1" applyProtection="1">
      <alignment horizontal="center" vertical="center" wrapText="1"/>
    </xf>
    <xf numFmtId="0" fontId="12" fillId="9" borderId="0" xfId="12" applyNumberFormat="1" applyFont="1" applyFill="1" applyBorder="1" applyAlignment="1" applyProtection="1">
      <alignment horizontal="left" vertical="center" wrapText="1"/>
    </xf>
    <xf numFmtId="0" fontId="19" fillId="9" borderId="12" xfId="68" applyFont="1" applyFill="1" applyBorder="1" applyAlignment="1">
      <alignment horizontal="left" vertical="center" wrapText="1"/>
    </xf>
    <xf numFmtId="0" fontId="19" fillId="10" borderId="0" xfId="68" applyFont="1" applyFill="1" applyBorder="1" applyAlignment="1">
      <alignment horizontal="left" vertical="center" wrapText="1"/>
    </xf>
    <xf numFmtId="0" fontId="23" fillId="0" borderId="12" xfId="68" applyFont="1" applyFill="1" applyBorder="1" applyAlignment="1">
      <alignment horizontal="left" vertical="center" wrapText="1"/>
    </xf>
    <xf numFmtId="0" fontId="23" fillId="0" borderId="0" xfId="68" applyFont="1" applyFill="1" applyBorder="1" applyAlignment="1">
      <alignment horizontal="left" vertical="center" wrapText="1"/>
    </xf>
    <xf numFmtId="0" fontId="19" fillId="0" borderId="12" xfId="68" applyFont="1" applyFill="1" applyBorder="1" applyAlignment="1">
      <alignment horizontal="left" vertical="center" wrapText="1"/>
    </xf>
    <xf numFmtId="0" fontId="19" fillId="0" borderId="0" xfId="68" applyFont="1" applyFill="1" applyBorder="1" applyAlignment="1">
      <alignment horizontal="left" vertical="center" wrapText="1"/>
    </xf>
    <xf numFmtId="0" fontId="19" fillId="0" borderId="0" xfId="68" applyFont="1" applyFill="1" applyAlignment="1">
      <alignment horizontal="left" vertical="center" wrapText="1"/>
    </xf>
    <xf numFmtId="0" fontId="19" fillId="0" borderId="12" xfId="68" applyNumberFormat="1" applyFont="1" applyFill="1" applyBorder="1" applyAlignment="1">
      <alignment horizontal="left" vertical="center"/>
    </xf>
    <xf numFmtId="0" fontId="24" fillId="0" borderId="12" xfId="75" applyFont="1" applyFill="1" applyBorder="1" applyAlignment="1" applyProtection="1">
      <alignment horizontal="left" vertical="center" wrapText="1"/>
    </xf>
    <xf numFmtId="0" fontId="24" fillId="0" borderId="0" xfId="75" applyFont="1" applyFill="1" applyAlignment="1" applyProtection="1">
      <alignment horizontal="left" vertical="center" wrapText="1"/>
    </xf>
    <xf numFmtId="0" fontId="25" fillId="0" borderId="5" xfId="75" applyFont="1" applyFill="1" applyBorder="1" applyAlignment="1" applyProtection="1">
      <alignment horizontal="left" vertical="center" wrapText="1"/>
    </xf>
    <xf numFmtId="0" fontId="25" fillId="0" borderId="12" xfId="75" applyFont="1" applyFill="1" applyBorder="1" applyAlignment="1" applyProtection="1">
      <alignment horizontal="left" vertical="center" wrapText="1"/>
    </xf>
    <xf numFmtId="0" fontId="25" fillId="0" borderId="0" xfId="75" applyFont="1" applyFill="1" applyAlignment="1" applyProtection="1">
      <alignment horizontal="left" vertical="center" wrapText="1"/>
    </xf>
    <xf numFmtId="0" fontId="25" fillId="0" borderId="12" xfId="75" applyFont="1" applyFill="1" applyBorder="1" applyAlignment="1" applyProtection="1">
      <alignment horizontal="left" vertical="center"/>
    </xf>
    <xf numFmtId="0" fontId="26" fillId="0" borderId="12" xfId="75" applyFont="1" applyFill="1" applyBorder="1" applyAlignment="1" applyProtection="1">
      <alignment horizontal="left" vertical="center"/>
    </xf>
    <xf numFmtId="0" fontId="27" fillId="9" borderId="0" xfId="75" applyFont="1" applyFill="1" applyAlignment="1" applyProtection="1">
      <alignment horizontal="left" vertical="center" wrapText="1"/>
    </xf>
    <xf numFmtId="0" fontId="24" fillId="9" borderId="0" xfId="75" applyFont="1" applyFill="1" applyAlignment="1" applyProtection="1">
      <alignment horizontal="left" vertical="center" wrapText="1"/>
    </xf>
    <xf numFmtId="0" fontId="18" fillId="0" borderId="12" xfId="0" applyFont="1" applyFill="1" applyBorder="1" applyAlignment="1">
      <alignment vertical="center"/>
    </xf>
    <xf numFmtId="0" fontId="19" fillId="9" borderId="0" xfId="68" applyFont="1" applyFill="1" applyAlignment="1">
      <alignment vertical="center"/>
    </xf>
    <xf numFmtId="0" fontId="28" fillId="0" borderId="14" xfId="0" applyFont="1" applyFill="1" applyBorder="1" applyAlignment="1">
      <alignment vertical="center"/>
    </xf>
    <xf numFmtId="0" fontId="21" fillId="9" borderId="14" xfId="68" applyFont="1" applyFill="1" applyBorder="1" applyAlignment="1">
      <alignment vertical="center"/>
    </xf>
    <xf numFmtId="0" fontId="19" fillId="9" borderId="14" xfId="68" applyFont="1" applyFill="1" applyBorder="1" applyAlignment="1">
      <alignment vertical="center"/>
    </xf>
    <xf numFmtId="0" fontId="29" fillId="0" borderId="14" xfId="0" applyFont="1" applyFill="1" applyBorder="1" applyAlignment="1">
      <alignment vertical="center"/>
    </xf>
    <xf numFmtId="0" fontId="18" fillId="9" borderId="14" xfId="68" applyFont="1" applyFill="1" applyBorder="1" applyAlignment="1">
      <alignment vertical="center"/>
    </xf>
    <xf numFmtId="0" fontId="16" fillId="0" borderId="15" xfId="68" applyFont="1" applyFill="1" applyBorder="1" applyAlignment="1">
      <alignment horizontal="center" vertical="center" wrapText="1"/>
    </xf>
    <xf numFmtId="0" fontId="17" fillId="9" borderId="17" xfId="68" applyFont="1" applyFill="1" applyBorder="1" applyAlignment="1">
      <alignment horizontal="left" vertical="center" wrapText="1"/>
    </xf>
    <xf numFmtId="0" fontId="19" fillId="9" borderId="17" xfId="68" applyFont="1" applyFill="1" applyBorder="1" applyAlignment="1">
      <alignment horizontal="left" vertical="center" wrapText="1"/>
    </xf>
    <xf numFmtId="0" fontId="23" fillId="0" borderId="17" xfId="68" applyFont="1" applyFill="1" applyBorder="1" applyAlignment="1">
      <alignment horizontal="left" vertical="center" wrapText="1"/>
    </xf>
    <xf numFmtId="0" fontId="19" fillId="0" borderId="17" xfId="68" applyFont="1" applyFill="1" applyBorder="1" applyAlignment="1">
      <alignment horizontal="left" vertical="center" wrapText="1"/>
    </xf>
    <xf numFmtId="0" fontId="24" fillId="0" borderId="17" xfId="75" applyFont="1" applyFill="1" applyBorder="1" applyAlignment="1" applyProtection="1">
      <alignment horizontal="left" vertical="center" wrapText="1"/>
    </xf>
    <xf numFmtId="0" fontId="25" fillId="0" borderId="17" xfId="75" applyFont="1" applyFill="1" applyBorder="1" applyAlignment="1" applyProtection="1">
      <alignment horizontal="left" vertical="center" wrapText="1"/>
    </xf>
    <xf numFmtId="0" fontId="24" fillId="9" borderId="17" xfId="75" applyFont="1" applyFill="1" applyBorder="1" applyAlignment="1" applyProtection="1">
      <alignment horizontal="left" vertical="center" wrapText="1"/>
    </xf>
    <xf numFmtId="0" fontId="19" fillId="9" borderId="17" xfId="68" applyFont="1" applyFill="1" applyBorder="1" applyAlignment="1">
      <alignment vertical="center"/>
    </xf>
    <xf numFmtId="0" fontId="19" fillId="9" borderId="18" xfId="68" applyFont="1" applyFill="1" applyBorder="1" applyAlignment="1">
      <alignment vertical="center"/>
    </xf>
    <xf numFmtId="0" fontId="16" fillId="9" borderId="5" xfId="0" applyFont="1" applyFill="1" applyBorder="1" applyAlignment="1">
      <alignment horizontal="center" vertical="center"/>
    </xf>
    <xf numFmtId="0" fontId="30" fillId="9" borderId="12" xfId="0" applyFont="1" applyFill="1" applyBorder="1" applyAlignment="1">
      <alignment vertical="center"/>
    </xf>
    <xf numFmtId="0" fontId="19" fillId="9" borderId="0" xfId="0" applyFont="1" applyFill="1" applyBorder="1" applyAlignment="1">
      <alignment vertical="center"/>
    </xf>
    <xf numFmtId="0" fontId="31" fillId="0" borderId="0" xfId="12" applyFont="1" applyFill="1" applyBorder="1" applyAlignment="1" applyProtection="1">
      <alignment vertical="center"/>
    </xf>
    <xf numFmtId="0" fontId="19" fillId="9" borderId="12" xfId="0" applyFont="1" applyFill="1" applyBorder="1" applyAlignment="1">
      <alignment vertical="center"/>
    </xf>
    <xf numFmtId="0" fontId="19" fillId="0" borderId="0" xfId="0" applyFont="1" applyFill="1" applyBorder="1" applyAlignment="1">
      <alignment vertical="center"/>
    </xf>
    <xf numFmtId="0" fontId="9" fillId="0" borderId="12"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19" fillId="0" borderId="12"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2" xfId="0" applyFont="1" applyFill="1" applyBorder="1" applyAlignment="1">
      <alignment horizontal="left" vertical="center"/>
    </xf>
    <xf numFmtId="0" fontId="18" fillId="0" borderId="0" xfId="0" applyFont="1" applyFill="1" applyBorder="1" applyAlignment="1">
      <alignment horizontal="left" vertical="center"/>
    </xf>
    <xf numFmtId="0" fontId="32" fillId="0" borderId="12" xfId="0" applyFont="1" applyFill="1" applyBorder="1" applyAlignment="1">
      <alignment horizontal="left" vertical="center" wrapText="1"/>
    </xf>
    <xf numFmtId="0" fontId="32" fillId="0" borderId="0" xfId="0" applyFont="1" applyFill="1" applyAlignment="1">
      <alignment horizontal="left" vertical="center" wrapText="1"/>
    </xf>
    <xf numFmtId="0" fontId="21" fillId="0" borderId="12" xfId="0" applyFont="1" applyFill="1" applyBorder="1" applyAlignment="1">
      <alignment horizontal="left" vertical="center" wrapText="1"/>
    </xf>
    <xf numFmtId="0" fontId="21" fillId="0" borderId="0" xfId="0" applyFont="1" applyFill="1" applyAlignment="1">
      <alignment horizontal="left" vertical="center" wrapText="1"/>
    </xf>
    <xf numFmtId="0" fontId="19" fillId="0" borderId="12" xfId="0" applyNumberFormat="1" applyFont="1" applyFill="1" applyBorder="1" applyAlignment="1">
      <alignment horizontal="left" vertical="center"/>
    </xf>
    <xf numFmtId="0" fontId="9" fillId="0" borderId="12" xfId="0" applyNumberFormat="1" applyFont="1" applyFill="1" applyBorder="1" applyAlignment="1">
      <alignment horizontal="left" vertical="center"/>
    </xf>
    <xf numFmtId="0" fontId="9" fillId="0" borderId="0" xfId="0" applyFont="1" applyFill="1" applyAlignment="1">
      <alignment horizontal="left" vertical="center" wrapText="1"/>
    </xf>
    <xf numFmtId="0" fontId="19" fillId="9" borderId="12"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2"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9" fillId="9" borderId="12"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2" xfId="0" applyFont="1" applyFill="1" applyBorder="1" applyAlignment="1">
      <alignment vertical="center"/>
    </xf>
    <xf numFmtId="0" fontId="33" fillId="0" borderId="12" xfId="0" applyNumberFormat="1" applyFont="1" applyFill="1" applyBorder="1" applyAlignment="1">
      <alignment horizontal="left" vertical="center"/>
    </xf>
    <xf numFmtId="0" fontId="33" fillId="0" borderId="0" xfId="0" applyFont="1" applyFill="1" applyBorder="1" applyAlignment="1">
      <alignment horizontal="left" vertical="center" wrapText="1"/>
    </xf>
    <xf numFmtId="0" fontId="33" fillId="9" borderId="12" xfId="0" applyNumberFormat="1" applyFont="1" applyFill="1" applyBorder="1" applyAlignment="1">
      <alignment horizontal="left" vertical="center"/>
    </xf>
    <xf numFmtId="0" fontId="33" fillId="10" borderId="0" xfId="0" applyFont="1" applyFill="1" applyBorder="1" applyAlignment="1">
      <alignment horizontal="left" vertical="center" wrapText="1"/>
    </xf>
    <xf numFmtId="0" fontId="19" fillId="9" borderId="12" xfId="0" applyNumberFormat="1" applyFont="1" applyFill="1" applyBorder="1" applyAlignment="1">
      <alignment horizontal="left" vertical="center"/>
    </xf>
    <xf numFmtId="0" fontId="19" fillId="9" borderId="17" xfId="0" applyFont="1" applyFill="1" applyBorder="1" applyAlignment="1">
      <alignment vertical="center"/>
    </xf>
    <xf numFmtId="0" fontId="19" fillId="0" borderId="17" xfId="0" applyFont="1" applyFill="1" applyBorder="1" applyAlignment="1">
      <alignment vertical="center"/>
    </xf>
    <xf numFmtId="0" fontId="9" fillId="0" borderId="17" xfId="0" applyNumberFormat="1" applyFont="1" applyFill="1" applyBorder="1" applyAlignment="1">
      <alignment horizontal="left" vertical="center" wrapText="1"/>
    </xf>
    <xf numFmtId="0" fontId="19" fillId="0" borderId="17" xfId="0" applyNumberFormat="1" applyFont="1" applyFill="1" applyBorder="1" applyAlignment="1">
      <alignment horizontal="left" vertical="center" wrapText="1"/>
    </xf>
    <xf numFmtId="0" fontId="18" fillId="0" borderId="17" xfId="0" applyFont="1" applyFill="1" applyBorder="1" applyAlignment="1">
      <alignment horizontal="left" vertical="center"/>
    </xf>
    <xf numFmtId="0" fontId="32" fillId="0" borderId="1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9" fillId="9" borderId="17" xfId="0" applyFont="1" applyFill="1" applyBorder="1" applyAlignment="1">
      <alignment horizontal="left" vertical="top" wrapText="1"/>
    </xf>
    <xf numFmtId="0" fontId="19" fillId="9" borderId="17" xfId="0" applyNumberFormat="1" applyFont="1" applyFill="1" applyBorder="1" applyAlignment="1">
      <alignment horizontal="left" vertical="center" wrapText="1"/>
    </xf>
    <xf numFmtId="0" fontId="19" fillId="0" borderId="17" xfId="0" applyFont="1" applyFill="1" applyBorder="1" applyAlignment="1">
      <alignment horizontal="left" vertical="top" wrapText="1"/>
    </xf>
    <xf numFmtId="0" fontId="9" fillId="0" borderId="12" xfId="84" applyFont="1" applyFill="1" applyBorder="1" applyAlignment="1">
      <alignment vertical="top"/>
    </xf>
    <xf numFmtId="0" fontId="34" fillId="0" borderId="0" xfId="0" applyFont="1" applyFill="1" applyBorder="1" applyAlignment="1">
      <alignment horizontal="center" vertical="center"/>
    </xf>
    <xf numFmtId="0" fontId="7" fillId="0" borderId="0" xfId="0" applyFont="1" applyFill="1" applyBorder="1" applyAlignment="1">
      <alignment vertical="center"/>
    </xf>
    <xf numFmtId="0" fontId="19" fillId="9" borderId="12" xfId="84"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vertical="center"/>
    </xf>
    <xf numFmtId="0" fontId="19" fillId="9" borderId="12" xfId="0" applyFont="1" applyFill="1" applyBorder="1" applyAlignment="1">
      <alignment horizontal="left" vertical="center"/>
    </xf>
    <xf numFmtId="0" fontId="19" fillId="9" borderId="0" xfId="0" applyFont="1" applyFill="1" applyAlignment="1">
      <alignment horizontal="left" vertical="center" wrapText="1"/>
    </xf>
    <xf numFmtId="0" fontId="18" fillId="9" borderId="12" xfId="0" applyFont="1" applyFill="1" applyBorder="1" applyAlignment="1">
      <alignment horizontal="left" vertical="center"/>
    </xf>
    <xf numFmtId="0" fontId="18" fillId="9" borderId="12" xfId="0" applyFont="1" applyFill="1" applyBorder="1" applyAlignment="1">
      <alignment horizontal="left" vertical="center" wrapText="1"/>
    </xf>
    <xf numFmtId="0" fontId="18"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21" fillId="0" borderId="19" xfId="0" applyFont="1" applyFill="1" applyBorder="1" applyAlignment="1">
      <alignment vertical="center"/>
    </xf>
    <xf numFmtId="0" fontId="19" fillId="9" borderId="20" xfId="0" applyFont="1" applyFill="1" applyBorder="1" applyAlignment="1">
      <alignment vertical="center"/>
    </xf>
    <xf numFmtId="0" fontId="7" fillId="0" borderId="17" xfId="0" applyFont="1" applyFill="1" applyBorder="1" applyAlignment="1">
      <alignment vertical="center"/>
    </xf>
    <xf numFmtId="0" fontId="13" fillId="0" borderId="17" xfId="0" applyFont="1" applyFill="1" applyBorder="1" applyAlignment="1">
      <alignment vertical="center"/>
    </xf>
    <xf numFmtId="0" fontId="18"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9"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29" fillId="5" borderId="5" xfId="0" applyNumberFormat="1" applyFont="1" applyFill="1" applyBorder="1" applyAlignment="1">
      <alignment horizontal="center"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7" fillId="5" borderId="5" xfId="0" applyNumberFormat="1" applyFont="1" applyFill="1" applyBorder="1" applyAlignment="1">
      <alignment horizontal="center" vertical="center"/>
    </xf>
    <xf numFmtId="0" fontId="29" fillId="5" borderId="25" xfId="0" applyNumberFormat="1" applyFont="1" applyFill="1" applyBorder="1" applyAlignment="1">
      <alignment horizontal="center" vertical="center"/>
    </xf>
    <xf numFmtId="0" fontId="38" fillId="5" borderId="5" xfId="0" applyFont="1" applyFill="1" applyBorder="1" applyAlignment="1">
      <alignment horizontal="center" vertical="center" wrapText="1"/>
    </xf>
    <xf numFmtId="179" fontId="29" fillId="5" borderId="5" xfId="0" applyNumberFormat="1" applyFont="1" applyFill="1" applyBorder="1" applyAlignment="1">
      <alignment horizontal="center" vertical="center"/>
    </xf>
    <xf numFmtId="0" fontId="29" fillId="5" borderId="5" xfId="0" applyFont="1" applyFill="1" applyBorder="1" applyAlignment="1">
      <alignment horizontal="center" vertical="center"/>
    </xf>
    <xf numFmtId="180" fontId="38" fillId="5" borderId="5" xfId="0" applyNumberFormat="1" applyFont="1" applyFill="1" applyBorder="1" applyAlignment="1">
      <alignment horizontal="center" vertical="center"/>
    </xf>
    <xf numFmtId="180" fontId="38" fillId="5" borderId="5" xfId="0" applyNumberFormat="1" applyFont="1" applyFill="1" applyBorder="1" applyAlignment="1">
      <alignment horizontal="center" vertical="center" wrapText="1"/>
    </xf>
    <xf numFmtId="0" fontId="39" fillId="14" borderId="5" xfId="68" applyNumberFormat="1" applyFont="1" applyFill="1" applyBorder="1" applyAlignment="1" applyProtection="1">
      <alignment horizontal="center" vertical="center" wrapText="1"/>
    </xf>
    <xf numFmtId="0" fontId="40" fillId="14" borderId="5" xfId="60" applyFont="1" applyFill="1" applyBorder="1" applyAlignment="1">
      <alignment horizontal="center" vertical="center" wrapText="1"/>
    </xf>
    <xf numFmtId="0" fontId="41" fillId="5" borderId="5" xfId="60" applyNumberFormat="1" applyFont="1" applyFill="1" applyBorder="1" applyAlignment="1">
      <alignment horizontal="center" vertical="center" wrapText="1"/>
    </xf>
    <xf numFmtId="0" fontId="41" fillId="5" borderId="5" xfId="60" applyNumberFormat="1" applyFont="1" applyFill="1" applyBorder="1" applyAlignment="1">
      <alignment horizontal="center" vertical="center"/>
    </xf>
    <xf numFmtId="0" fontId="41" fillId="5" borderId="5" xfId="60" applyFont="1" applyFill="1" applyBorder="1" applyAlignment="1">
      <alignment horizontal="center" vertical="center"/>
    </xf>
    <xf numFmtId="0" fontId="42" fillId="5" borderId="5" xfId="0" applyFont="1" applyFill="1" applyBorder="1" applyAlignment="1">
      <alignment horizontal="center" vertical="center"/>
    </xf>
    <xf numFmtId="0" fontId="41" fillId="5" borderId="5" xfId="60" applyNumberFormat="1" applyFont="1" applyFill="1" applyBorder="1" applyAlignment="1">
      <alignment vertical="center" wrapText="1"/>
    </xf>
    <xf numFmtId="0" fontId="43" fillId="5" borderId="22" xfId="60" applyNumberFormat="1" applyFont="1" applyFill="1" applyBorder="1" applyAlignment="1">
      <alignment horizontal="center" vertical="center" wrapText="1"/>
    </xf>
    <xf numFmtId="0" fontId="11" fillId="5" borderId="23" xfId="60" applyNumberFormat="1" applyFont="1" applyFill="1" applyBorder="1" applyAlignment="1">
      <alignment horizontal="center" vertical="center" wrapText="1"/>
    </xf>
    <xf numFmtId="0" fontId="11" fillId="5" borderId="5" xfId="60" applyNumberFormat="1" applyFont="1" applyFill="1" applyBorder="1" applyAlignment="1">
      <alignment horizontal="center" vertical="center" wrapText="1"/>
    </xf>
    <xf numFmtId="0" fontId="11" fillId="5" borderId="24" xfId="60" applyNumberFormat="1" applyFont="1" applyFill="1" applyBorder="1" applyAlignment="1">
      <alignment horizontal="center" vertical="center" wrapText="1"/>
    </xf>
    <xf numFmtId="0" fontId="23" fillId="0" borderId="26" xfId="60" applyNumberFormat="1" applyFont="1" applyFill="1" applyBorder="1" applyAlignment="1">
      <alignment horizontal="left" vertical="center" wrapText="1"/>
    </xf>
    <xf numFmtId="0" fontId="23" fillId="0" borderId="27" xfId="60" applyNumberFormat="1" applyFont="1" applyFill="1" applyBorder="1" applyAlignment="1">
      <alignment horizontal="left" vertical="center" wrapText="1"/>
    </xf>
    <xf numFmtId="0" fontId="23" fillId="0" borderId="7" xfId="60" applyNumberFormat="1" applyFont="1" applyFill="1" applyBorder="1" applyAlignment="1">
      <alignment horizontal="left" vertical="center" wrapText="1"/>
    </xf>
    <xf numFmtId="0" fontId="23" fillId="0" borderId="28" xfId="60" applyNumberFormat="1" applyFont="1" applyFill="1" applyBorder="1" applyAlignment="1">
      <alignment horizontal="left" vertical="center" wrapText="1"/>
    </xf>
    <xf numFmtId="0" fontId="23" fillId="0" borderId="29" xfId="60" applyNumberFormat="1" applyFont="1" applyFill="1" applyBorder="1" applyAlignment="1">
      <alignment horizontal="left" vertical="center" wrapText="1"/>
    </xf>
    <xf numFmtId="0" fontId="23" fillId="0" borderId="0" xfId="60" applyNumberFormat="1" applyFont="1" applyFill="1" applyAlignment="1">
      <alignment horizontal="left" vertical="center" wrapText="1"/>
    </xf>
    <xf numFmtId="0" fontId="23" fillId="0" borderId="30" xfId="60" applyNumberFormat="1" applyFont="1" applyFill="1" applyBorder="1" applyAlignment="1">
      <alignment horizontal="left" vertical="center" wrapText="1"/>
    </xf>
    <xf numFmtId="0" fontId="23" fillId="0" borderId="31" xfId="60" applyNumberFormat="1" applyFont="1" applyFill="1" applyBorder="1" applyAlignment="1">
      <alignment horizontal="left" vertical="center" wrapText="1"/>
    </xf>
    <xf numFmtId="0" fontId="23" fillId="0" borderId="32" xfId="60" applyNumberFormat="1" applyFont="1" applyFill="1" applyBorder="1" applyAlignment="1">
      <alignment horizontal="left" vertical="center" wrapText="1"/>
    </xf>
    <xf numFmtId="0" fontId="23" fillId="0" borderId="20" xfId="60" applyNumberFormat="1" applyFont="1" applyFill="1" applyBorder="1" applyAlignment="1">
      <alignment horizontal="left" vertical="center" wrapText="1"/>
    </xf>
    <xf numFmtId="0" fontId="23" fillId="0" borderId="25" xfId="60" applyNumberFormat="1" applyFont="1" applyFill="1" applyBorder="1" applyAlignment="1">
      <alignment horizontal="left" vertical="center" wrapText="1"/>
    </xf>
    <xf numFmtId="0" fontId="23" fillId="0" borderId="33" xfId="60" applyNumberFormat="1" applyFont="1" applyFill="1" applyBorder="1" applyAlignment="1">
      <alignment horizontal="left" vertical="center" wrapText="1"/>
    </xf>
    <xf numFmtId="0" fontId="43" fillId="5" borderId="29" xfId="0" applyFont="1" applyFill="1" applyBorder="1" applyAlignment="1">
      <alignment horizontal="left" vertical="center" wrapText="1"/>
    </xf>
    <xf numFmtId="0" fontId="43" fillId="5" borderId="0" xfId="0" applyFont="1" applyFill="1" applyAlignment="1">
      <alignment horizontal="left" vertical="center" wrapText="1"/>
    </xf>
    <xf numFmtId="0" fontId="43" fillId="5" borderId="31" xfId="0" applyFont="1" applyFill="1" applyBorder="1" applyAlignment="1">
      <alignment horizontal="left" vertical="center" wrapText="1"/>
    </xf>
    <xf numFmtId="0" fontId="44" fillId="10" borderId="29" xfId="0" applyFont="1" applyFill="1" applyBorder="1" applyAlignment="1">
      <alignment horizontal="left" vertical="top" wrapText="1"/>
    </xf>
    <xf numFmtId="0" fontId="44" fillId="10" borderId="0" xfId="0" applyFont="1" applyFill="1" applyAlignment="1">
      <alignment horizontal="left" vertical="top" wrapText="1"/>
    </xf>
    <xf numFmtId="0" fontId="44" fillId="10" borderId="31"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31" xfId="0" applyFont="1" applyFill="1" applyBorder="1" applyAlignment="1">
      <alignment horizontal="left" vertical="top" wrapText="1"/>
    </xf>
    <xf numFmtId="0" fontId="44" fillId="10" borderId="29" xfId="0" applyFont="1" applyFill="1" applyBorder="1" applyAlignment="1">
      <alignment vertical="top" wrapText="1"/>
    </xf>
    <xf numFmtId="0" fontId="44" fillId="10" borderId="0" xfId="0" applyFont="1" applyFill="1" applyAlignment="1">
      <alignment vertical="top" wrapText="1"/>
    </xf>
    <xf numFmtId="0" fontId="44" fillId="10" borderId="31" xfId="0" applyFont="1" applyFill="1" applyBorder="1" applyAlignment="1">
      <alignment vertical="top" wrapText="1"/>
    </xf>
    <xf numFmtId="0" fontId="45" fillId="10" borderId="29" xfId="0" applyFont="1" applyFill="1" applyBorder="1" applyAlignment="1">
      <alignment horizontal="center" vertical="top" wrapText="1"/>
    </xf>
    <xf numFmtId="0" fontId="45" fillId="10" borderId="0" xfId="0" applyFont="1" applyFill="1" applyAlignment="1">
      <alignment horizontal="center" vertical="top" wrapText="1"/>
    </xf>
    <xf numFmtId="0" fontId="45" fillId="10" borderId="31" xfId="0" applyFont="1" applyFill="1" applyBorder="1" applyAlignment="1">
      <alignment horizontal="center" vertical="top" wrapText="1"/>
    </xf>
    <xf numFmtId="0" fontId="46" fillId="10" borderId="29" xfId="0" applyFont="1" applyFill="1" applyBorder="1" applyAlignment="1">
      <alignment horizontal="left" vertical="top" wrapText="1"/>
    </xf>
    <xf numFmtId="0" fontId="46" fillId="10" borderId="0" xfId="0" applyFont="1" applyFill="1" applyAlignment="1">
      <alignment horizontal="left" vertical="top" wrapText="1"/>
    </xf>
    <xf numFmtId="0" fontId="46" fillId="10" borderId="31" xfId="0" applyFont="1" applyFill="1" applyBorder="1" applyAlignment="1">
      <alignment horizontal="left" vertical="top" wrapText="1"/>
    </xf>
    <xf numFmtId="0" fontId="46" fillId="10" borderId="29" xfId="0" applyFont="1" applyFill="1" applyBorder="1" applyAlignment="1">
      <alignment horizontal="center" vertical="top" wrapText="1"/>
    </xf>
    <xf numFmtId="0" fontId="46" fillId="10" borderId="0" xfId="0" applyFont="1" applyFill="1" applyAlignment="1">
      <alignment horizontal="center" vertical="top" wrapText="1"/>
    </xf>
    <xf numFmtId="0" fontId="46" fillId="10" borderId="31" xfId="0" applyFont="1" applyFill="1" applyBorder="1" applyAlignment="1">
      <alignment horizontal="center" vertical="top" wrapText="1"/>
    </xf>
    <xf numFmtId="0" fontId="44" fillId="10" borderId="32" xfId="0" applyFont="1" applyFill="1" applyBorder="1" applyAlignment="1">
      <alignment horizontal="left" vertical="top" wrapText="1"/>
    </xf>
    <xf numFmtId="0" fontId="44" fillId="10" borderId="20" xfId="0" applyFont="1" applyFill="1" applyBorder="1" applyAlignment="1">
      <alignment horizontal="left" vertical="top" wrapText="1"/>
    </xf>
    <xf numFmtId="0" fontId="44" fillId="10" borderId="33" xfId="0" applyFont="1" applyFill="1" applyBorder="1" applyAlignment="1">
      <alignment horizontal="left" vertical="top" wrapText="1"/>
    </xf>
    <xf numFmtId="0" fontId="47" fillId="14" borderId="5" xfId="82" applyFont="1" applyFill="1" applyBorder="1" applyAlignment="1">
      <alignment horizontal="center" vertical="center"/>
    </xf>
    <xf numFmtId="0" fontId="40" fillId="14" borderId="22" xfId="82" applyFont="1" applyFill="1" applyBorder="1" applyAlignment="1">
      <alignment horizontal="center" vertical="center"/>
    </xf>
    <xf numFmtId="0" fontId="40" fillId="14" borderId="23" xfId="82" applyFont="1" applyFill="1" applyBorder="1" applyAlignment="1">
      <alignment horizontal="center" vertical="center"/>
    </xf>
    <xf numFmtId="0" fontId="40" fillId="14" borderId="24" xfId="82" applyFont="1" applyFill="1" applyBorder="1" applyAlignment="1">
      <alignment horizontal="center" vertical="center"/>
    </xf>
    <xf numFmtId="0" fontId="48" fillId="5" borderId="5" xfId="0" applyFont="1" applyFill="1" applyBorder="1" applyAlignment="1">
      <alignment horizontal="center" vertical="center" wrapText="1"/>
    </xf>
    <xf numFmtId="180" fontId="48" fillId="5" borderId="5" xfId="0" applyNumberFormat="1" applyFont="1" applyFill="1" applyBorder="1" applyAlignment="1">
      <alignment horizontal="center" vertical="center" wrapText="1"/>
    </xf>
    <xf numFmtId="180" fontId="48" fillId="5" borderId="5" xfId="0" applyNumberFormat="1" applyFont="1" applyFill="1" applyBorder="1" applyAlignment="1">
      <alignment horizontal="center" vertical="center"/>
    </xf>
    <xf numFmtId="0" fontId="48" fillId="5" borderId="22" xfId="0" applyFont="1" applyFill="1" applyBorder="1" applyAlignment="1">
      <alignment horizontal="center" vertical="center" wrapText="1"/>
    </xf>
    <xf numFmtId="180" fontId="49" fillId="0" borderId="5" xfId="0" applyNumberFormat="1" applyFont="1" applyBorder="1" applyAlignment="1">
      <alignment horizontal="center" vertical="center"/>
    </xf>
    <xf numFmtId="0" fontId="50" fillId="0" borderId="5" xfId="0" applyFont="1" applyFill="1" applyBorder="1" applyAlignment="1">
      <alignment horizontal="center" vertical="center"/>
    </xf>
    <xf numFmtId="0" fontId="50" fillId="10" borderId="5" xfId="0" applyNumberFormat="1" applyFont="1" applyFill="1" applyBorder="1" applyAlignment="1">
      <alignment horizontal="center" vertical="center"/>
    </xf>
    <xf numFmtId="0" fontId="49" fillId="0" borderId="5" xfId="0" applyFont="1" applyFill="1" applyBorder="1" applyAlignment="1">
      <alignment horizontal="center" vertical="center"/>
    </xf>
    <xf numFmtId="0" fontId="51" fillId="5" borderId="0" xfId="0" applyFont="1" applyFill="1" applyBorder="1" applyAlignment="1">
      <alignment horizontal="center" vertical="center" wrapText="1"/>
    </xf>
    <xf numFmtId="0" fontId="49" fillId="0" borderId="5" xfId="0" applyNumberFormat="1" applyFont="1" applyBorder="1" applyAlignment="1">
      <alignment horizontal="center" vertical="center"/>
    </xf>
    <xf numFmtId="0" fontId="48" fillId="5" borderId="0" xfId="0" applyFont="1" applyFill="1" applyBorder="1" applyAlignment="1">
      <alignment horizontal="center" vertical="center" wrapText="1"/>
    </xf>
    <xf numFmtId="0" fontId="48" fillId="10" borderId="0" xfId="0" applyFont="1" applyFill="1" applyBorder="1" applyAlignment="1">
      <alignment horizontal="center" vertical="center" wrapText="1"/>
    </xf>
    <xf numFmtId="180" fontId="52" fillId="10" borderId="0" xfId="0" applyNumberFormat="1" applyFont="1" applyFill="1" applyBorder="1" applyAlignment="1">
      <alignment horizontal="center" vertical="center"/>
    </xf>
    <xf numFmtId="0" fontId="51" fillId="5" borderId="5" xfId="0" applyFont="1" applyFill="1" applyBorder="1" applyAlignment="1">
      <alignment horizontal="center" vertical="center" wrapText="1"/>
    </xf>
    <xf numFmtId="0" fontId="53" fillId="0" borderId="0" xfId="0" applyFont="1">
      <alignment vertical="center"/>
    </xf>
    <xf numFmtId="0" fontId="54" fillId="14" borderId="5" xfId="80" applyFont="1" applyFill="1" applyBorder="1" applyAlignment="1">
      <alignment horizontal="center" vertical="center"/>
    </xf>
    <xf numFmtId="0" fontId="40" fillId="14" borderId="5" xfId="80" applyFont="1" applyFill="1" applyBorder="1" applyAlignment="1">
      <alignment horizontal="center" vertical="center" wrapText="1"/>
    </xf>
    <xf numFmtId="0" fontId="55" fillId="14" borderId="5" xfId="80" applyFont="1" applyFill="1" applyBorder="1" applyAlignment="1">
      <alignment horizontal="center" vertical="center"/>
    </xf>
    <xf numFmtId="0" fontId="56" fillId="14" borderId="22" xfId="80" applyFont="1" applyFill="1" applyBorder="1" applyAlignment="1">
      <alignment horizontal="center" vertical="center" wrapText="1"/>
    </xf>
    <xf numFmtId="0" fontId="56" fillId="14" borderId="23" xfId="80" applyFont="1" applyFill="1" applyBorder="1" applyAlignment="1">
      <alignment horizontal="center" vertical="center" wrapText="1"/>
    </xf>
    <xf numFmtId="182" fontId="53" fillId="15" borderId="5" xfId="0" applyNumberFormat="1" applyFont="1" applyFill="1" applyBorder="1" applyAlignment="1">
      <alignment horizontal="center" vertical="center"/>
    </xf>
    <xf numFmtId="180" fontId="53" fillId="10" borderId="5" xfId="80" applyNumberFormat="1" applyFont="1" applyFill="1" applyBorder="1" applyAlignment="1">
      <alignment horizontal="center" vertical="center"/>
    </xf>
    <xf numFmtId="180" fontId="57" fillId="10" borderId="5" xfId="80" applyNumberFormat="1" applyFont="1" applyFill="1" applyBorder="1" applyAlignment="1">
      <alignment horizontal="center" vertical="center"/>
    </xf>
    <xf numFmtId="183" fontId="53" fillId="10" borderId="5" xfId="80" applyNumberFormat="1" applyFont="1" applyFill="1" applyBorder="1" applyAlignment="1">
      <alignment horizontal="center" vertical="center" wrapText="1"/>
    </xf>
    <xf numFmtId="180" fontId="57" fillId="0" borderId="25" xfId="80" applyNumberFormat="1" applyFont="1" applyFill="1" applyBorder="1" applyAlignment="1">
      <alignment horizontal="center" vertical="center"/>
    </xf>
    <xf numFmtId="183" fontId="53" fillId="10" borderId="5" xfId="80" applyNumberFormat="1" applyFont="1" applyFill="1" applyBorder="1" applyAlignment="1">
      <alignment horizontal="center" vertical="center"/>
    </xf>
    <xf numFmtId="180" fontId="57" fillId="0" borderId="5" xfId="80" applyNumberFormat="1" applyFont="1" applyFill="1" applyBorder="1" applyAlignment="1">
      <alignment horizontal="center" vertical="center"/>
    </xf>
    <xf numFmtId="0" fontId="48" fillId="0" borderId="12" xfId="85" applyFont="1" applyBorder="1" applyAlignment="1">
      <alignment horizontal="left" vertical="center" wrapText="1"/>
    </xf>
    <xf numFmtId="0" fontId="48" fillId="0" borderId="0" xfId="85" applyFont="1" applyAlignment="1">
      <alignment horizontal="left" vertical="center" wrapText="1"/>
    </xf>
    <xf numFmtId="0" fontId="48" fillId="10" borderId="12" xfId="80" applyFont="1" applyFill="1" applyBorder="1" applyAlignment="1">
      <alignment horizontal="left" vertical="center" wrapText="1"/>
    </xf>
    <xf numFmtId="0" fontId="48" fillId="10" borderId="0" xfId="80" applyFont="1" applyFill="1" applyAlignment="1">
      <alignment horizontal="left" vertical="center" wrapText="1"/>
    </xf>
    <xf numFmtId="0" fontId="48" fillId="10" borderId="13" xfId="80" applyFont="1" applyFill="1" applyBorder="1" applyAlignment="1">
      <alignment horizontal="left" vertical="center" wrapText="1"/>
    </xf>
    <xf numFmtId="0" fontId="48" fillId="10" borderId="14" xfId="80" applyFont="1" applyFill="1" applyBorder="1" applyAlignment="1">
      <alignment horizontal="left" vertical="center" wrapText="1"/>
    </xf>
    <xf numFmtId="0" fontId="48" fillId="0" borderId="17" xfId="85" applyFont="1" applyBorder="1" applyAlignment="1">
      <alignment horizontal="left" vertical="center" wrapText="1"/>
    </xf>
    <xf numFmtId="0" fontId="48" fillId="10" borderId="17" xfId="80" applyFont="1" applyFill="1" applyBorder="1" applyAlignment="1">
      <alignment horizontal="left" vertical="center" wrapText="1"/>
    </xf>
    <xf numFmtId="0" fontId="48" fillId="10" borderId="18" xfId="80" applyFont="1" applyFill="1" applyBorder="1" applyAlignment="1">
      <alignment horizontal="left" vertical="center" wrapText="1"/>
    </xf>
    <xf numFmtId="0" fontId="58" fillId="14" borderId="5" xfId="0" applyFont="1" applyFill="1" applyBorder="1" applyAlignment="1">
      <alignment horizontal="center" vertical="center"/>
    </xf>
    <xf numFmtId="0" fontId="59" fillId="9" borderId="5" xfId="12" applyFont="1" applyFill="1" applyBorder="1" applyAlignment="1" applyProtection="1">
      <alignment vertical="center"/>
    </xf>
    <xf numFmtId="0" fontId="60" fillId="5" borderId="5" xfId="0" applyFont="1" applyFill="1" applyBorder="1" applyAlignment="1">
      <alignment horizontal="center" vertical="center"/>
    </xf>
    <xf numFmtId="0" fontId="61" fillId="10" borderId="5" xfId="0" applyFont="1" applyFill="1" applyBorder="1" applyAlignment="1">
      <alignment vertical="center" wrapText="1"/>
    </xf>
    <xf numFmtId="0" fontId="22" fillId="0" borderId="5" xfId="12" applyFont="1" applyFill="1" applyBorder="1" applyAlignment="1">
      <alignment vertical="center"/>
    </xf>
    <xf numFmtId="0" fontId="62" fillId="0" borderId="0" xfId="0" applyFont="1" applyFill="1" applyAlignment="1">
      <alignment vertical="center"/>
    </xf>
    <xf numFmtId="0" fontId="54" fillId="13" borderId="5" xfId="0" applyFont="1" applyFill="1" applyBorder="1" applyAlignment="1" applyProtection="1">
      <alignment horizontal="center" vertical="center" wrapText="1"/>
      <protection hidden="1"/>
    </xf>
    <xf numFmtId="0" fontId="63" fillId="13" borderId="5" xfId="0" applyFont="1" applyFill="1" applyBorder="1" applyAlignment="1" applyProtection="1">
      <alignment horizontal="center" vertical="center" wrapText="1"/>
      <protection hidden="1"/>
    </xf>
    <xf numFmtId="0" fontId="64" fillId="5" borderId="5" xfId="0" applyFont="1" applyFill="1" applyBorder="1" applyAlignment="1" applyProtection="1">
      <alignment horizontal="center" vertical="center" wrapText="1"/>
      <protection hidden="1"/>
    </xf>
    <xf numFmtId="2" fontId="64" fillId="5" borderId="5" xfId="81" applyNumberFormat="1" applyFont="1" applyFill="1" applyBorder="1" applyAlignment="1" applyProtection="1">
      <alignment horizontal="center" vertical="top" wrapText="1"/>
      <protection hidden="1"/>
    </xf>
    <xf numFmtId="0" fontId="64" fillId="5" borderId="5" xfId="81" applyFont="1" applyFill="1" applyBorder="1" applyAlignment="1" applyProtection="1">
      <alignment horizontal="center" vertical="top" wrapText="1"/>
      <protection hidden="1"/>
    </xf>
    <xf numFmtId="2" fontId="64" fillId="5" borderId="5" xfId="81" applyNumberFormat="1" applyFont="1" applyFill="1" applyBorder="1" applyAlignment="1" applyProtection="1">
      <alignment horizontal="center" vertical="center" wrapText="1"/>
      <protection hidden="1"/>
    </xf>
    <xf numFmtId="0" fontId="64" fillId="5" borderId="5" xfId="81" applyFont="1" applyFill="1" applyBorder="1" applyAlignment="1" applyProtection="1">
      <alignment horizontal="center" vertical="center" wrapText="1"/>
      <protection hidden="1"/>
    </xf>
    <xf numFmtId="184" fontId="53" fillId="5" borderId="5" xfId="81" applyNumberFormat="1" applyFont="1" applyFill="1" applyBorder="1" applyAlignment="1" applyProtection="1">
      <alignment horizontal="center"/>
      <protection hidden="1"/>
    </xf>
    <xf numFmtId="180" fontId="13" fillId="0" borderId="5" xfId="0" applyNumberFormat="1" applyFont="1" applyFill="1" applyBorder="1" applyAlignment="1">
      <alignment horizontal="center"/>
    </xf>
    <xf numFmtId="180" fontId="7" fillId="10" borderId="5" xfId="0" applyNumberFormat="1" applyFont="1" applyFill="1" applyBorder="1" applyAlignment="1">
      <alignment horizontal="center" vertical="center"/>
    </xf>
    <xf numFmtId="0" fontId="64" fillId="5" borderId="5" xfId="0" applyFont="1" applyFill="1" applyBorder="1" applyAlignment="1">
      <alignment horizontal="center" vertical="center"/>
    </xf>
    <xf numFmtId="0" fontId="64"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83" fontId="65" fillId="14" borderId="29" xfId="0" applyNumberFormat="1" applyFont="1" applyFill="1" applyBorder="1" applyAlignment="1">
      <alignment horizontal="center" vertical="center"/>
    </xf>
    <xf numFmtId="183" fontId="65" fillId="14" borderId="0" xfId="0" applyNumberFormat="1" applyFont="1" applyFill="1" applyAlignment="1">
      <alignment horizontal="center" vertical="center"/>
    </xf>
    <xf numFmtId="183" fontId="40" fillId="14" borderId="5" xfId="0" applyNumberFormat="1" applyFont="1" applyFill="1" applyBorder="1" applyAlignment="1">
      <alignment horizontal="center" vertical="center"/>
    </xf>
    <xf numFmtId="182" fontId="48" fillId="5" borderId="25" xfId="0" applyNumberFormat="1" applyFont="1" applyFill="1" applyBorder="1" applyAlignment="1">
      <alignment horizontal="center" vertical="center"/>
    </xf>
    <xf numFmtId="182" fontId="48" fillId="5" borderId="25" xfId="0" applyNumberFormat="1" applyFont="1" applyFill="1" applyBorder="1" applyAlignment="1">
      <alignment horizontal="center" vertical="center" wrapText="1"/>
    </xf>
    <xf numFmtId="183" fontId="48" fillId="10" borderId="5" xfId="76" applyNumberFormat="1" applyFont="1" applyFill="1" applyBorder="1" applyAlignment="1">
      <alignment horizontal="center" vertical="center" wrapText="1"/>
    </xf>
    <xf numFmtId="0" fontId="53" fillId="0" borderId="5" xfId="79" applyFont="1" applyFill="1" applyBorder="1" applyAlignment="1">
      <alignment horizontal="center" vertical="center"/>
    </xf>
    <xf numFmtId="0" fontId="66" fillId="0" borderId="5" xfId="0" applyFont="1" applyFill="1" applyBorder="1" applyAlignment="1">
      <alignment horizontal="center" vertical="center"/>
    </xf>
    <xf numFmtId="183" fontId="48" fillId="10" borderId="5" xfId="76" applyNumberFormat="1" applyFont="1" applyFill="1" applyBorder="1" applyAlignment="1">
      <alignment horizontal="center" vertical="center"/>
    </xf>
    <xf numFmtId="183" fontId="48" fillId="10" borderId="5" xfId="0" applyNumberFormat="1" applyFont="1" applyFill="1" applyBorder="1" applyAlignment="1">
      <alignment horizontal="center" vertical="center"/>
    </xf>
    <xf numFmtId="183" fontId="48" fillId="10" borderId="7" xfId="0" applyNumberFormat="1" applyFont="1" applyFill="1" applyBorder="1" applyAlignment="1">
      <alignment horizontal="center" vertical="center"/>
    </xf>
    <xf numFmtId="183" fontId="65" fillId="14" borderId="5" xfId="0" applyNumberFormat="1" applyFont="1" applyFill="1" applyBorder="1" applyAlignment="1">
      <alignment horizontal="center" vertical="center"/>
    </xf>
    <xf numFmtId="0" fontId="48" fillId="0" borderId="5" xfId="0" applyFont="1" applyFill="1" applyBorder="1" applyAlignment="1">
      <alignment horizontal="center" vertical="center"/>
    </xf>
    <xf numFmtId="0" fontId="48" fillId="0" borderId="0" xfId="0" applyFont="1" applyFill="1" applyAlignment="1">
      <alignment horizontal="center" vertical="center"/>
    </xf>
    <xf numFmtId="180" fontId="53" fillId="0" borderId="0" xfId="78" applyNumberFormat="1" applyFont="1" applyFill="1" applyAlignment="1">
      <alignment horizontal="center" vertical="center"/>
    </xf>
    <xf numFmtId="0" fontId="53" fillId="16" borderId="0" xfId="0" applyFont="1" applyFill="1" applyAlignment="1">
      <alignment horizontal="center" vertical="center"/>
    </xf>
    <xf numFmtId="0" fontId="67" fillId="0" borderId="0" xfId="0" applyFont="1">
      <alignment vertical="center"/>
    </xf>
    <xf numFmtId="0" fontId="48" fillId="9" borderId="0" xfId="73" applyFont="1" applyFill="1" applyAlignment="1" applyProtection="1">
      <alignment horizontal="left" vertical="center"/>
    </xf>
    <xf numFmtId="0" fontId="68" fillId="9" borderId="0" xfId="73" applyFont="1" applyFill="1" applyAlignment="1" applyProtection="1">
      <alignment vertical="center"/>
    </xf>
    <xf numFmtId="0" fontId="68" fillId="9" borderId="0" xfId="73" applyFont="1" applyFill="1" applyAlignment="1" applyProtection="1">
      <alignment horizontal="center" vertical="center"/>
    </xf>
    <xf numFmtId="0" fontId="68" fillId="9" borderId="0" xfId="73" applyFont="1" applyFill="1" applyBorder="1" applyAlignment="1" applyProtection="1">
      <alignment vertical="center"/>
    </xf>
    <xf numFmtId="0" fontId="68" fillId="0" borderId="0" xfId="73" applyFont="1" applyFill="1" applyAlignment="1" applyProtection="1">
      <alignment vertical="center"/>
    </xf>
    <xf numFmtId="0" fontId="68" fillId="9" borderId="0" xfId="75" applyFont="1" applyFill="1" applyAlignment="1" applyProtection="1">
      <alignment horizontal="left" vertical="center"/>
    </xf>
    <xf numFmtId="185" fontId="69" fillId="9" borderId="0" xfId="3" applyNumberFormat="1" applyFont="1" applyFill="1" applyAlignment="1" applyProtection="1">
      <alignment horizontal="left" vertical="center"/>
    </xf>
    <xf numFmtId="49" fontId="68" fillId="9" borderId="0" xfId="74" applyNumberFormat="1" applyFont="1" applyFill="1" applyAlignment="1" applyProtection="1">
      <alignment horizontal="left" vertical="center"/>
    </xf>
    <xf numFmtId="49" fontId="68" fillId="0" borderId="0" xfId="74" applyNumberFormat="1" applyFont="1" applyFill="1" applyAlignment="1" applyProtection="1">
      <alignment horizontal="left" vertical="center"/>
    </xf>
    <xf numFmtId="14" fontId="68" fillId="9" borderId="0" xfId="75" applyNumberFormat="1" applyFont="1" applyFill="1" applyAlignment="1" applyProtection="1">
      <alignment horizontal="left" vertical="center" wrapText="1"/>
    </xf>
    <xf numFmtId="14" fontId="68" fillId="0" borderId="0" xfId="75" applyNumberFormat="1" applyFont="1" applyFill="1" applyAlignment="1" applyProtection="1">
      <alignment horizontal="left" vertical="center" wrapText="1"/>
    </xf>
    <xf numFmtId="0" fontId="70" fillId="9" borderId="0" xfId="75" applyFont="1" applyFill="1" applyAlignment="1" applyProtection="1">
      <alignment horizontal="left" vertical="center"/>
    </xf>
    <xf numFmtId="0" fontId="68" fillId="0" borderId="0" xfId="75" applyFont="1" applyFill="1" applyAlignment="1" applyProtection="1">
      <alignment horizontal="left" vertical="center"/>
    </xf>
    <xf numFmtId="0" fontId="53" fillId="0" borderId="0" xfId="0" applyFont="1" applyFill="1" applyBorder="1" applyAlignment="1">
      <alignment vertical="center"/>
    </xf>
    <xf numFmtId="0" fontId="71" fillId="0" borderId="0" xfId="12" applyFont="1" applyAlignment="1" applyProtection="1">
      <alignment vertical="center"/>
    </xf>
    <xf numFmtId="0" fontId="66" fillId="0" borderId="12" xfId="68" applyFont="1" applyFill="1" applyBorder="1" applyAlignment="1">
      <alignment horizontal="left" vertical="center"/>
    </xf>
    <xf numFmtId="0" fontId="53" fillId="0" borderId="0" xfId="0" applyFont="1" applyFill="1" applyBorder="1" applyAlignment="1">
      <alignment horizontal="center" vertical="center"/>
    </xf>
    <xf numFmtId="0" fontId="53" fillId="9" borderId="0" xfId="75" applyFont="1" applyFill="1" applyAlignment="1" applyProtection="1">
      <alignment horizontal="left" vertical="center"/>
    </xf>
    <xf numFmtId="180" fontId="53" fillId="0" borderId="5" xfId="79" applyNumberFormat="1" applyFont="1" applyFill="1" applyBorder="1" applyAlignment="1">
      <alignment horizontal="center" vertical="center"/>
    </xf>
    <xf numFmtId="0" fontId="53" fillId="0" borderId="5" xfId="0" applyFont="1" applyFill="1" applyBorder="1" applyAlignment="1">
      <alignment horizontal="center" vertical="center"/>
    </xf>
    <xf numFmtId="0" fontId="53" fillId="0" borderId="5" xfId="0" applyFont="1" applyBorder="1" applyAlignment="1">
      <alignment horizontal="center" vertical="center"/>
    </xf>
    <xf numFmtId="0" fontId="53" fillId="0" borderId="7" xfId="0" applyFont="1" applyBorder="1" applyAlignment="1">
      <alignment horizontal="center" vertical="center"/>
    </xf>
    <xf numFmtId="0" fontId="53" fillId="0" borderId="5" xfId="0" applyFont="1" applyFill="1" applyBorder="1" applyAlignment="1">
      <alignment horizontal="center" vertical="center" wrapText="1"/>
    </xf>
    <xf numFmtId="0" fontId="53" fillId="0" borderId="24" xfId="0" applyFont="1" applyFill="1" applyBorder="1" applyAlignment="1">
      <alignment horizontal="center" vertical="center"/>
    </xf>
    <xf numFmtId="186" fontId="53" fillId="0" borderId="0" xfId="0" applyNumberFormat="1" applyFont="1" applyFill="1" applyAlignment="1">
      <alignment horizontal="center" vertical="center" wrapText="1"/>
    </xf>
    <xf numFmtId="0" fontId="53" fillId="16" borderId="0" xfId="0" applyFont="1" applyFill="1" applyAlignment="1">
      <alignment horizontal="center"/>
    </xf>
    <xf numFmtId="0" fontId="70" fillId="0" borderId="0" xfId="73" applyFont="1" applyFill="1" applyAlignment="1" applyProtection="1">
      <alignment horizontal="center" vertical="center"/>
    </xf>
    <xf numFmtId="49" fontId="70" fillId="0" borderId="0" xfId="74" applyNumberFormat="1" applyFont="1" applyFill="1" applyAlignment="1" applyProtection="1">
      <alignment horizontal="left" vertical="center"/>
    </xf>
    <xf numFmtId="14" fontId="70" fillId="0" borderId="0" xfId="75" applyNumberFormat="1" applyFont="1" applyFill="1" applyAlignment="1" applyProtection="1">
      <alignment horizontal="left" vertical="center" wrapText="1"/>
    </xf>
    <xf numFmtId="0" fontId="70" fillId="0" borderId="0" xfId="75" applyFont="1" applyFill="1" applyAlignment="1" applyProtection="1">
      <alignment horizontal="left" vertical="center"/>
    </xf>
    <xf numFmtId="0" fontId="70" fillId="0" borderId="0" xfId="73" applyFont="1" applyFill="1" applyAlignment="1" applyProtection="1">
      <alignment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2" fillId="5" borderId="25" xfId="0" applyFont="1" applyFill="1" applyBorder="1" applyAlignment="1">
      <alignment horizontal="center" vertical="center"/>
    </xf>
    <xf numFmtId="0" fontId="72"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73" fillId="5" borderId="24" xfId="0" applyFont="1" applyFill="1" applyBorder="1" applyAlignment="1">
      <alignment horizontal="center" vertical="center" wrapText="1"/>
    </xf>
    <xf numFmtId="0" fontId="48" fillId="5" borderId="25" xfId="0" applyFont="1" applyFill="1" applyBorder="1" applyAlignment="1">
      <alignment horizontal="center" vertical="center"/>
    </xf>
    <xf numFmtId="0" fontId="48" fillId="5" borderId="25" xfId="0" applyFont="1" applyFill="1" applyBorder="1" applyAlignment="1">
      <alignment horizontal="center" vertical="center" wrapText="1"/>
    </xf>
    <xf numFmtId="0" fontId="73" fillId="5" borderId="5" xfId="0" applyFont="1" applyFill="1" applyBorder="1" applyAlignment="1">
      <alignment horizontal="center" vertical="center" wrapText="1"/>
    </xf>
    <xf numFmtId="0" fontId="74" fillId="14" borderId="22" xfId="0" applyFont="1" applyFill="1" applyBorder="1" applyAlignment="1">
      <alignment horizontal="center" vertical="center"/>
    </xf>
    <xf numFmtId="0" fontId="74" fillId="14" borderId="23" xfId="0" applyFont="1" applyFill="1" applyBorder="1" applyAlignment="1">
      <alignment horizontal="center" vertical="center"/>
    </xf>
    <xf numFmtId="0" fontId="74" fillId="14" borderId="24" xfId="0" applyFont="1" applyFill="1" applyBorder="1" applyAlignment="1">
      <alignment horizontal="center" vertical="center"/>
    </xf>
    <xf numFmtId="0" fontId="29" fillId="14" borderId="22" xfId="0" applyFont="1" applyFill="1" applyBorder="1" applyAlignment="1">
      <alignment horizontal="center" vertical="center" wrapText="1"/>
    </xf>
    <xf numFmtId="0" fontId="29" fillId="14" borderId="23" xfId="0" applyFont="1" applyFill="1" applyBorder="1" applyAlignment="1">
      <alignment horizontal="center" vertical="center" wrapText="1"/>
    </xf>
    <xf numFmtId="0" fontId="29" fillId="14" borderId="24" xfId="0" applyFont="1" applyFill="1" applyBorder="1" applyAlignment="1">
      <alignment horizontal="center" vertical="center" wrapText="1"/>
    </xf>
    <xf numFmtId="0" fontId="75" fillId="0" borderId="0" xfId="12">
      <alignment vertical="center"/>
    </xf>
    <xf numFmtId="0" fontId="76" fillId="14" borderId="5" xfId="0" applyFont="1" applyFill="1" applyBorder="1" applyAlignment="1">
      <alignment horizontal="left" vertical="center" wrapText="1"/>
    </xf>
    <xf numFmtId="0" fontId="77" fillId="5" borderId="5" xfId="0" applyFont="1" applyFill="1" applyBorder="1" applyAlignment="1">
      <alignment horizontal="center" vertical="center"/>
    </xf>
    <xf numFmtId="0" fontId="78" fillId="0" borderId="5" xfId="0" applyFont="1" applyFill="1" applyBorder="1" applyAlignment="1">
      <alignment vertical="center"/>
    </xf>
    <xf numFmtId="0" fontId="78" fillId="17" borderId="5" xfId="0" applyFont="1" applyFill="1" applyBorder="1" applyAlignment="1">
      <alignment vertical="center"/>
    </xf>
    <xf numFmtId="0" fontId="79" fillId="0" borderId="5" xfId="0" applyFont="1" applyFill="1" applyBorder="1" applyAlignment="1">
      <alignment vertical="center"/>
    </xf>
    <xf numFmtId="0" fontId="78" fillId="5" borderId="5" xfId="0" applyFont="1" applyFill="1" applyBorder="1" applyAlignment="1">
      <alignment vertical="center"/>
    </xf>
    <xf numFmtId="0" fontId="79" fillId="17" borderId="5" xfId="0" applyFont="1" applyFill="1" applyBorder="1" applyAlignment="1">
      <alignment vertical="center"/>
    </xf>
    <xf numFmtId="0" fontId="79" fillId="10" borderId="5" xfId="0" applyFont="1" applyFill="1" applyBorder="1" applyAlignment="1">
      <alignment vertical="center"/>
    </xf>
    <xf numFmtId="0" fontId="39" fillId="13" borderId="5" xfId="0" applyFont="1" applyFill="1" applyBorder="1" applyAlignment="1">
      <alignment horizontal="center" vertical="center" wrapText="1"/>
    </xf>
    <xf numFmtId="0" fontId="40" fillId="13" borderId="5" xfId="0" applyFont="1" applyFill="1" applyBorder="1" applyAlignment="1">
      <alignment horizontal="center" vertical="center" wrapText="1"/>
    </xf>
    <xf numFmtId="0" fontId="53" fillId="5" borderId="5" xfId="0" applyFont="1" applyFill="1" applyBorder="1" applyAlignment="1">
      <alignment horizontal="center" vertical="center"/>
    </xf>
    <xf numFmtId="0" fontId="68" fillId="5" borderId="5" xfId="72" applyFont="1" applyFill="1" applyBorder="1" applyAlignment="1" applyProtection="1">
      <alignment horizontal="center" vertical="center" wrapText="1"/>
    </xf>
    <xf numFmtId="0" fontId="53" fillId="5" borderId="5" xfId="70" applyFont="1" applyFill="1" applyBorder="1" applyAlignment="1">
      <alignment horizontal="center" vertical="center" wrapText="1"/>
    </xf>
    <xf numFmtId="0" fontId="53" fillId="10" borderId="5" xfId="0" applyFont="1" applyFill="1" applyBorder="1" applyAlignment="1">
      <alignment horizontal="center" vertical="center"/>
    </xf>
    <xf numFmtId="0" fontId="53" fillId="10" borderId="5" xfId="70" applyFont="1" applyFill="1" applyBorder="1" applyAlignment="1">
      <alignment horizontal="center" vertical="center" wrapText="1"/>
    </xf>
    <xf numFmtId="187" fontId="53" fillId="9" borderId="5" xfId="92" applyNumberFormat="1" applyFont="1" applyFill="1" applyBorder="1" applyAlignment="1">
      <alignment horizontal="center" vertical="center"/>
    </xf>
    <xf numFmtId="187" fontId="53" fillId="0" borderId="5" xfId="92" applyNumberFormat="1" applyFont="1" applyFill="1" applyBorder="1" applyAlignment="1">
      <alignment horizontal="center" vertical="center"/>
    </xf>
    <xf numFmtId="188" fontId="53" fillId="0" borderId="5" xfId="70" applyNumberFormat="1" applyFont="1" applyFill="1" applyBorder="1" applyAlignment="1">
      <alignment horizontal="center" vertical="center" wrapText="1"/>
    </xf>
    <xf numFmtId="0" fontId="53" fillId="0" borderId="5" xfId="70" applyFont="1" applyBorder="1" applyAlignment="1">
      <alignment horizontal="center" vertical="center" wrapText="1"/>
    </xf>
    <xf numFmtId="180" fontId="53" fillId="0" borderId="34" xfId="70" applyNumberFormat="1" applyFont="1" applyFill="1" applyBorder="1" applyAlignment="1">
      <alignment horizontal="center" vertical="center" wrapText="1"/>
    </xf>
    <xf numFmtId="180" fontId="53" fillId="0" borderId="5" xfId="70" applyNumberFormat="1" applyFont="1" applyFill="1" applyBorder="1" applyAlignment="1">
      <alignment horizontal="center" vertical="center" wrapText="1"/>
    </xf>
    <xf numFmtId="187" fontId="53" fillId="0" borderId="5" xfId="92" applyNumberFormat="1" applyFont="1" applyFill="1" applyBorder="1" applyAlignment="1" applyProtection="1">
      <alignment horizontal="center" vertical="center"/>
    </xf>
    <xf numFmtId="187" fontId="53" fillId="0" borderId="35" xfId="92" applyNumberFormat="1" applyFont="1" applyFill="1" applyBorder="1" applyAlignment="1" applyProtection="1">
      <alignment horizontal="center" vertical="center"/>
    </xf>
    <xf numFmtId="180" fontId="53" fillId="0" borderId="35" xfId="70" applyNumberFormat="1" applyFont="1" applyFill="1" applyBorder="1" applyAlignment="1">
      <alignment horizontal="center" vertical="center" wrapText="1"/>
    </xf>
    <xf numFmtId="0" fontId="53" fillId="0" borderId="5" xfId="70" applyFont="1" applyFill="1" applyBorder="1" applyAlignment="1">
      <alignment horizontal="center" vertical="center" wrapText="1"/>
    </xf>
    <xf numFmtId="0" fontId="66" fillId="0" borderId="0" xfId="0" applyFont="1">
      <alignment vertical="center"/>
    </xf>
    <xf numFmtId="0" fontId="68" fillId="5" borderId="5" xfId="71" applyFont="1" applyFill="1" applyBorder="1" applyAlignment="1" applyProtection="1">
      <alignment horizontal="center" vertical="center" wrapText="1"/>
    </xf>
    <xf numFmtId="189" fontId="68" fillId="5" borderId="5" xfId="71" applyNumberFormat="1" applyFont="1" applyFill="1" applyBorder="1" applyAlignment="1" applyProtection="1">
      <alignment horizontal="center" vertical="center" wrapText="1"/>
    </xf>
    <xf numFmtId="187" fontId="53" fillId="10" borderId="5" xfId="92" applyNumberFormat="1" applyFont="1" applyFill="1" applyBorder="1" applyAlignment="1">
      <alignment horizontal="center" vertical="center"/>
    </xf>
    <xf numFmtId="191" fontId="53" fillId="0" borderId="5" xfId="70" applyNumberFormat="1" applyFont="1" applyFill="1" applyBorder="1" applyAlignment="1">
      <alignment horizontal="center" vertical="center" wrapText="1"/>
    </xf>
    <xf numFmtId="187" fontId="53" fillId="0" borderId="5" xfId="70" applyNumberFormat="1" applyFont="1" applyFill="1" applyBorder="1" applyAlignment="1">
      <alignment horizontal="center" vertical="center" wrapText="1"/>
    </xf>
    <xf numFmtId="191" fontId="53" fillId="18" borderId="5" xfId="7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9" borderId="0" xfId="0" applyFont="1" applyFill="1" applyBorder="1" applyAlignment="1">
      <alignment horizontal="left" vertical="center"/>
    </xf>
    <xf numFmtId="0" fontId="16" fillId="13" borderId="0" xfId="0" applyFont="1" applyFill="1" applyBorder="1" applyAlignment="1">
      <alignment horizontal="center" vertical="center"/>
    </xf>
    <xf numFmtId="0" fontId="16" fillId="13" borderId="0" xfId="0" applyFont="1" applyFill="1" applyBorder="1" applyAlignment="1">
      <alignment vertical="center"/>
    </xf>
    <xf numFmtId="0" fontId="12" fillId="9" borderId="0" xfId="12" applyFont="1" applyFill="1" applyBorder="1" applyAlignment="1">
      <alignment horizontal="left" vertical="center"/>
    </xf>
    <xf numFmtId="0" fontId="19" fillId="5" borderId="36"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80" fillId="9" borderId="0" xfId="12" applyFont="1" applyFill="1" applyAlignment="1" applyProtection="1">
      <alignment horizontal="left" vertical="center"/>
    </xf>
    <xf numFmtId="0" fontId="23" fillId="9" borderId="0" xfId="0" applyFont="1" applyFill="1" applyBorder="1" applyAlignment="1">
      <alignment horizontal="left" vertical="center"/>
    </xf>
    <xf numFmtId="0" fontId="11" fillId="5" borderId="38" xfId="0" applyFont="1" applyFill="1" applyBorder="1" applyAlignment="1">
      <alignment horizontal="center" vertical="center" wrapText="1"/>
    </xf>
    <xf numFmtId="0" fontId="81" fillId="9" borderId="39" xfId="0" applyFont="1" applyFill="1" applyBorder="1" applyAlignment="1">
      <alignment horizontal="left" vertical="center" wrapText="1"/>
    </xf>
    <xf numFmtId="0" fontId="82" fillId="9" borderId="0" xfId="0" applyFont="1" applyFill="1" applyBorder="1" applyAlignment="1">
      <alignment vertical="center" wrapText="1"/>
    </xf>
    <xf numFmtId="0" fontId="11" fillId="9" borderId="0" xfId="0" applyFont="1" applyFill="1" applyBorder="1" applyAlignment="1">
      <alignment horizontal="left" vertical="center" wrapText="1"/>
    </xf>
    <xf numFmtId="0" fontId="23" fillId="9" borderId="0" xfId="0" applyFont="1" applyFill="1" applyBorder="1" applyAlignment="1">
      <alignment horizontal="left" vertical="center" wrapText="1"/>
    </xf>
    <xf numFmtId="0" fontId="82" fillId="9" borderId="0" xfId="0" applyFont="1" applyFill="1" applyBorder="1" applyAlignment="1">
      <alignment horizontal="left" vertical="center" wrapText="1"/>
    </xf>
    <xf numFmtId="0" fontId="11" fillId="5" borderId="40" xfId="0" applyFont="1" applyFill="1" applyBorder="1" applyAlignment="1">
      <alignment horizontal="center" vertical="center" wrapText="1"/>
    </xf>
    <xf numFmtId="0" fontId="81" fillId="9" borderId="41" xfId="0" applyFont="1" applyFill="1" applyBorder="1" applyAlignment="1">
      <alignment horizontal="left" vertical="center" wrapText="1"/>
    </xf>
    <xf numFmtId="0" fontId="11" fillId="5" borderId="42" xfId="0" applyFont="1" applyFill="1" applyBorder="1" applyAlignment="1">
      <alignment horizontal="center" vertical="center" wrapText="1"/>
    </xf>
    <xf numFmtId="0" fontId="81" fillId="9" borderId="43" xfId="0" applyFont="1" applyFill="1" applyBorder="1" applyAlignment="1">
      <alignment horizontal="left" vertical="center" wrapText="1"/>
    </xf>
    <xf numFmtId="0" fontId="16" fillId="9" borderId="0" xfId="0" applyFont="1" applyFill="1" applyBorder="1" applyAlignment="1">
      <alignment horizontal="center" vertical="center"/>
    </xf>
    <xf numFmtId="0" fontId="19" fillId="2" borderId="36"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9" borderId="38" xfId="0" applyFont="1" applyFill="1" applyBorder="1" applyAlignment="1">
      <alignment horizontal="left" vertical="center" wrapText="1"/>
    </xf>
    <xf numFmtId="0" fontId="19" fillId="9" borderId="39" xfId="0" applyFont="1" applyFill="1" applyBorder="1" applyAlignment="1">
      <alignment horizontal="left" vertical="center" wrapText="1"/>
    </xf>
    <xf numFmtId="0" fontId="19" fillId="9" borderId="42" xfId="0" applyFont="1" applyFill="1" applyBorder="1" applyAlignment="1">
      <alignment horizontal="left" vertical="center" wrapText="1"/>
    </xf>
    <xf numFmtId="0" fontId="19" fillId="9" borderId="43" xfId="0" applyFont="1" applyFill="1" applyBorder="1" applyAlignment="1">
      <alignment horizontal="left" vertical="center" wrapText="1"/>
    </xf>
    <xf numFmtId="0" fontId="11" fillId="9" borderId="0" xfId="0" applyFont="1" applyFill="1" applyBorder="1" applyAlignment="1">
      <alignment vertical="center"/>
    </xf>
    <xf numFmtId="0" fontId="83" fillId="14" borderId="0" xfId="0" applyFont="1" applyFill="1" applyBorder="1" applyAlignment="1">
      <alignment horizontal="center" vertical="center"/>
    </xf>
    <xf numFmtId="0" fontId="16" fillId="14" borderId="0" xfId="0" applyFont="1" applyFill="1" applyBorder="1" applyAlignment="1">
      <alignment horizontal="center" vertical="center"/>
    </xf>
    <xf numFmtId="0" fontId="81" fillId="5" borderId="44" xfId="0" applyFont="1" applyFill="1" applyBorder="1" applyAlignment="1">
      <alignment horizontal="center" vertical="center" wrapText="1"/>
    </xf>
    <xf numFmtId="0" fontId="81" fillId="5" borderId="34" xfId="0" applyFont="1" applyFill="1" applyBorder="1" applyAlignment="1">
      <alignment horizontal="center" vertical="center" wrapText="1"/>
    </xf>
    <xf numFmtId="0" fontId="81" fillId="5" borderId="45" xfId="0" applyFont="1" applyFill="1" applyBorder="1" applyAlignment="1">
      <alignment horizontal="center" vertical="center" wrapText="1"/>
    </xf>
    <xf numFmtId="0" fontId="81" fillId="5" borderId="25" xfId="0" applyFont="1" applyFill="1" applyBorder="1" applyAlignment="1">
      <alignment horizontal="center" vertical="center" wrapText="1"/>
    </xf>
    <xf numFmtId="0" fontId="19" fillId="5" borderId="38" xfId="0" applyFont="1" applyFill="1" applyBorder="1" applyAlignment="1">
      <alignment horizontal="center" vertical="center"/>
    </xf>
    <xf numFmtId="0" fontId="19" fillId="5" borderId="5" xfId="0" applyFont="1" applyFill="1" applyBorder="1" applyAlignment="1">
      <alignment horizontal="center" vertical="center"/>
    </xf>
    <xf numFmtId="180" fontId="84" fillId="5" borderId="5" xfId="0" applyNumberFormat="1" applyFont="1" applyFill="1" applyBorder="1" applyAlignment="1">
      <alignment horizontal="center" vertical="center"/>
    </xf>
    <xf numFmtId="180" fontId="84" fillId="10" borderId="5" xfId="97" applyNumberFormat="1" applyFont="1" applyFill="1" applyBorder="1" applyAlignment="1">
      <alignment horizontal="center" vertical="center"/>
    </xf>
    <xf numFmtId="180" fontId="84" fillId="10" borderId="5" xfId="0" applyNumberFormat="1" applyFont="1" applyFill="1" applyBorder="1" applyAlignment="1">
      <alignment horizontal="center" vertical="center"/>
    </xf>
    <xf numFmtId="0" fontId="84" fillId="5" borderId="5" xfId="0" applyFont="1" applyFill="1" applyBorder="1" applyAlignment="1">
      <alignment horizontal="center" vertical="center"/>
    </xf>
    <xf numFmtId="180" fontId="84" fillId="10" borderId="5" xfId="96" applyNumberFormat="1" applyFont="1" applyFill="1" applyBorder="1" applyAlignment="1">
      <alignment horizontal="center" vertical="center"/>
    </xf>
    <xf numFmtId="180" fontId="84" fillId="10" borderId="5" xfId="96" applyNumberFormat="1" applyFont="1" applyFill="1" applyBorder="1" applyAlignment="1">
      <alignment horizontal="center"/>
    </xf>
    <xf numFmtId="0" fontId="51" fillId="5" borderId="26" xfId="0" applyFont="1" applyFill="1" applyBorder="1" applyAlignment="1">
      <alignment horizontal="left" vertical="center"/>
    </xf>
    <xf numFmtId="0" fontId="51" fillId="5" borderId="27" xfId="0" applyFont="1" applyFill="1" applyBorder="1" applyAlignment="1">
      <alignment horizontal="center" vertical="center"/>
    </xf>
    <xf numFmtId="0" fontId="51" fillId="5" borderId="29" xfId="0" applyFont="1" applyFill="1" applyBorder="1" applyAlignment="1">
      <alignment horizontal="left" vertical="center"/>
    </xf>
    <xf numFmtId="0" fontId="51" fillId="5" borderId="0" xfId="0" applyFont="1" applyFill="1" applyBorder="1" applyAlignment="1">
      <alignment horizontal="center" vertical="center"/>
    </xf>
    <xf numFmtId="0" fontId="51" fillId="5" borderId="0" xfId="0" applyFont="1" applyFill="1" applyBorder="1" applyAlignment="1">
      <alignment horizontal="left" vertical="center"/>
    </xf>
    <xf numFmtId="0" fontId="85" fillId="5" borderId="29" xfId="0" applyFont="1" applyFill="1" applyBorder="1" applyAlignment="1">
      <alignment horizontal="left" vertical="center"/>
    </xf>
    <xf numFmtId="0" fontId="84" fillId="5" borderId="29" xfId="0" applyFont="1" applyFill="1" applyBorder="1" applyAlignment="1">
      <alignment horizontal="left" vertical="center"/>
    </xf>
    <xf numFmtId="0" fontId="84" fillId="5" borderId="29" xfId="0" applyFont="1" applyFill="1" applyBorder="1" applyAlignment="1">
      <alignment horizontal="left"/>
    </xf>
    <xf numFmtId="0" fontId="84" fillId="5" borderId="0" xfId="0" applyFont="1" applyFill="1" applyBorder="1" applyAlignment="1">
      <alignment horizontal="center"/>
    </xf>
    <xf numFmtId="0" fontId="81" fillId="5" borderId="37" xfId="0" applyFont="1" applyFill="1" applyBorder="1" applyAlignment="1">
      <alignment horizontal="center" vertical="center" wrapText="1"/>
    </xf>
    <xf numFmtId="0" fontId="81" fillId="5" borderId="46" xfId="0" applyFont="1" applyFill="1" applyBorder="1" applyAlignment="1">
      <alignment horizontal="center" vertical="center" wrapText="1"/>
    </xf>
    <xf numFmtId="0" fontId="19" fillId="5" borderId="39"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wrapText="1"/>
    </xf>
    <xf numFmtId="0" fontId="11" fillId="5" borderId="0" xfId="0" applyFont="1" applyFill="1" applyBorder="1" applyAlignment="1">
      <alignment vertical="center"/>
    </xf>
    <xf numFmtId="0" fontId="86" fillId="9" borderId="0" xfId="12" applyFont="1" applyFill="1" applyAlignment="1" applyProtection="1">
      <alignment vertical="center"/>
    </xf>
    <xf numFmtId="0" fontId="86" fillId="9" borderId="0" xfId="12" applyFont="1" applyFill="1" applyAlignment="1" applyProtection="1">
      <alignment horizontal="left" vertical="center"/>
    </xf>
    <xf numFmtId="0" fontId="11" fillId="5" borderId="28" xfId="0" applyFont="1" applyFill="1" applyBorder="1" applyAlignment="1">
      <alignment vertical="center"/>
    </xf>
    <xf numFmtId="0" fontId="11" fillId="5" borderId="31" xfId="0" applyFont="1" applyFill="1" applyBorder="1" applyAlignment="1">
      <alignment vertical="center"/>
    </xf>
    <xf numFmtId="186" fontId="87" fillId="5" borderId="29" xfId="0" applyNumberFormat="1" applyFont="1" applyFill="1" applyBorder="1" applyAlignment="1">
      <alignment vertical="center"/>
    </xf>
    <xf numFmtId="186" fontId="87" fillId="5" borderId="0" xfId="0" applyNumberFormat="1" applyFont="1" applyFill="1" applyBorder="1" applyAlignment="1">
      <alignment vertical="center"/>
    </xf>
    <xf numFmtId="0" fontId="84" fillId="5" borderId="0" xfId="0" applyFont="1" applyFill="1" applyBorder="1" applyAlignment="1">
      <alignment horizontal="left" vertical="center"/>
    </xf>
    <xf numFmtId="0" fontId="84" fillId="5" borderId="0" xfId="0" applyFont="1" applyFill="1" applyBorder="1" applyAlignment="1">
      <alignment vertical="center"/>
    </xf>
    <xf numFmtId="0" fontId="87" fillId="5" borderId="29" xfId="0" applyFont="1" applyFill="1" applyBorder="1" applyAlignment="1">
      <alignment horizontal="left" vertical="center"/>
    </xf>
    <xf numFmtId="0" fontId="84" fillId="5" borderId="29" xfId="0" applyFont="1" applyFill="1" applyBorder="1" applyAlignment="1">
      <alignment horizontal="left" vertical="center" wrapText="1"/>
    </xf>
    <xf numFmtId="0" fontId="84" fillId="5" borderId="29" xfId="0" applyFont="1" applyFill="1" applyBorder="1" applyAlignment="1">
      <alignment vertical="center"/>
    </xf>
    <xf numFmtId="0" fontId="84" fillId="5" borderId="32" xfId="0" applyFont="1" applyFill="1" applyBorder="1" applyAlignment="1">
      <alignment vertical="center"/>
    </xf>
    <xf numFmtId="0" fontId="85" fillId="5" borderId="20" xfId="0" applyFont="1" applyFill="1" applyBorder="1" applyAlignment="1">
      <alignment vertical="center"/>
    </xf>
    <xf numFmtId="0" fontId="87" fillId="5" borderId="0" xfId="0" applyFont="1" applyFill="1" applyBorder="1" applyAlignment="1">
      <alignment horizontal="left" vertical="center"/>
    </xf>
    <xf numFmtId="0" fontId="19" fillId="5" borderId="0" xfId="0" applyFont="1" applyFill="1" applyBorder="1" applyAlignment="1">
      <alignment horizontal="left" vertical="center" wrapText="1"/>
    </xf>
    <xf numFmtId="0" fontId="19" fillId="5" borderId="0" xfId="0" applyFont="1" applyFill="1" applyBorder="1" applyAlignment="1">
      <alignment vertical="center"/>
    </xf>
    <xf numFmtId="0" fontId="84" fillId="5" borderId="20" xfId="0" applyFont="1" applyFill="1" applyBorder="1" applyAlignment="1">
      <alignment vertical="center"/>
    </xf>
    <xf numFmtId="0" fontId="11" fillId="5" borderId="20" xfId="0" applyFont="1" applyFill="1" applyBorder="1" applyAlignment="1">
      <alignment vertical="center"/>
    </xf>
    <xf numFmtId="0" fontId="19" fillId="5" borderId="31" xfId="0" applyFont="1" applyFill="1" applyBorder="1" applyAlignment="1">
      <alignment vertical="center"/>
    </xf>
    <xf numFmtId="0" fontId="11" fillId="5" borderId="33" xfId="0" applyFont="1" applyFill="1" applyBorder="1" applyAlignment="1">
      <alignment vertical="center"/>
    </xf>
    <xf numFmtId="181" fontId="84" fillId="10" borderId="5" xfId="97" applyNumberFormat="1" applyFont="1" applyFill="1" applyBorder="1" applyAlignment="1">
      <alignment horizontal="center" vertical="center"/>
    </xf>
    <xf numFmtId="180" fontId="84" fillId="10" borderId="5" xfId="55" applyNumberFormat="1" applyFont="1" applyFill="1" applyBorder="1" applyAlignment="1">
      <alignment horizontal="center" vertical="center" wrapText="1"/>
    </xf>
    <xf numFmtId="186" fontId="87" fillId="5" borderId="29" xfId="0" applyNumberFormat="1" applyFont="1" applyFill="1" applyBorder="1" applyAlignment="1">
      <alignment horizontal="left" vertical="center" wrapText="1"/>
    </xf>
    <xf numFmtId="186" fontId="87" fillId="5" borderId="0" xfId="0" applyNumberFormat="1" applyFont="1" applyFill="1" applyAlignment="1">
      <alignment horizontal="left" vertical="center" wrapText="1"/>
    </xf>
    <xf numFmtId="186" fontId="87" fillId="5" borderId="31" xfId="0" applyNumberFormat="1" applyFont="1" applyFill="1" applyBorder="1" applyAlignment="1">
      <alignment horizontal="left" vertical="center" wrapText="1"/>
    </xf>
    <xf numFmtId="0" fontId="48" fillId="5" borderId="0" xfId="0" applyFont="1" applyFill="1" applyAlignment="1">
      <alignment horizontal="center" vertical="center"/>
    </xf>
    <xf numFmtId="0" fontId="53" fillId="5" borderId="25" xfId="0" applyFont="1" applyFill="1" applyBorder="1" applyAlignment="1">
      <alignment horizontal="center" vertical="center" wrapText="1"/>
    </xf>
    <xf numFmtId="0" fontId="53" fillId="10" borderId="5" xfId="0" applyFont="1" applyFill="1" applyBorder="1" applyAlignment="1">
      <alignment horizontal="center" vertical="center" wrapText="1"/>
    </xf>
    <xf numFmtId="180" fontId="64" fillId="10" borderId="5" xfId="0" applyNumberFormat="1" applyFont="1" applyFill="1" applyBorder="1" applyAlignment="1">
      <alignment horizontal="center" vertical="center" wrapText="1"/>
    </xf>
    <xf numFmtId="180" fontId="64" fillId="10" borderId="5" xfId="0" applyNumberFormat="1" applyFont="1" applyFill="1" applyBorder="1" applyAlignment="1">
      <alignment horizontal="center" vertical="center"/>
    </xf>
    <xf numFmtId="0" fontId="53" fillId="5" borderId="32" xfId="0" applyFont="1" applyFill="1" applyBorder="1" applyAlignment="1">
      <alignment horizontal="center" vertical="center" wrapText="1"/>
    </xf>
    <xf numFmtId="0" fontId="53" fillId="5" borderId="5" xfId="0" applyFont="1" applyFill="1" applyBorder="1" applyAlignment="1">
      <alignment horizontal="center" vertical="center" wrapText="1"/>
    </xf>
    <xf numFmtId="0" fontId="64" fillId="10" borderId="5" xfId="0" applyFont="1" applyFill="1" applyBorder="1" applyAlignment="1">
      <alignment horizontal="center" vertical="center"/>
    </xf>
    <xf numFmtId="0" fontId="53" fillId="5" borderId="24" xfId="0" applyFont="1" applyFill="1" applyBorder="1" applyAlignment="1">
      <alignment horizontal="center" vertical="center" wrapText="1"/>
    </xf>
    <xf numFmtId="0" fontId="67" fillId="5" borderId="24" xfId="0" applyFont="1" applyFill="1" applyBorder="1" applyAlignment="1">
      <alignment horizontal="center" vertical="center" wrapText="1"/>
    </xf>
    <xf numFmtId="0" fontId="67" fillId="5" borderId="5" xfId="0" applyFont="1" applyFill="1" applyBorder="1" applyAlignment="1">
      <alignment horizontal="center" vertical="center" wrapText="1"/>
    </xf>
    <xf numFmtId="0" fontId="88" fillId="5" borderId="47" xfId="0" applyFont="1" applyFill="1" applyBorder="1" applyAlignment="1">
      <alignment horizontal="center" vertical="center"/>
    </xf>
    <xf numFmtId="183" fontId="53" fillId="10" borderId="5" xfId="67" applyNumberFormat="1" applyFont="1" applyFill="1" applyBorder="1" applyAlignment="1">
      <alignment horizontal="center" vertical="center" wrapText="1"/>
    </xf>
    <xf numFmtId="0" fontId="64" fillId="10" borderId="5" xfId="0" applyFont="1" applyFill="1" applyBorder="1" applyAlignment="1">
      <alignment horizontal="center" vertical="center" wrapText="1"/>
    </xf>
    <xf numFmtId="183" fontId="53" fillId="19" borderId="5" xfId="67" applyNumberFormat="1" applyFont="1" applyFill="1" applyBorder="1" applyAlignment="1">
      <alignment horizontal="center" vertical="center"/>
    </xf>
    <xf numFmtId="183" fontId="53" fillId="10" borderId="5" xfId="67" applyNumberFormat="1" applyFont="1" applyFill="1" applyBorder="1" applyAlignment="1">
      <alignment horizontal="center" vertical="center"/>
    </xf>
    <xf numFmtId="177" fontId="88" fillId="10" borderId="5" xfId="67" applyNumberFormat="1" applyFont="1" applyFill="1" applyBorder="1" applyAlignment="1">
      <alignment horizontal="left" vertical="center" wrapText="1"/>
    </xf>
    <xf numFmtId="177" fontId="88" fillId="10" borderId="0" xfId="67" applyNumberFormat="1" applyFont="1" applyFill="1" applyAlignment="1">
      <alignment horizontal="left" vertical="center" wrapText="1"/>
    </xf>
    <xf numFmtId="177" fontId="88" fillId="10" borderId="5" xfId="67" applyNumberFormat="1" applyFont="1" applyFill="1" applyBorder="1" applyAlignment="1" applyProtection="1">
      <alignment horizontal="left" vertical="center" wrapText="1"/>
      <protection locked="0"/>
    </xf>
    <xf numFmtId="177" fontId="88" fillId="10" borderId="0" xfId="67" applyNumberFormat="1" applyFont="1" applyFill="1" applyAlignment="1" applyProtection="1">
      <alignment horizontal="left" vertical="center" wrapText="1"/>
      <protection locked="0"/>
    </xf>
    <xf numFmtId="0" fontId="88" fillId="10" borderId="5" xfId="69" applyFont="1" applyFill="1" applyBorder="1" applyAlignment="1">
      <alignment horizontal="left" vertical="center" wrapText="1"/>
    </xf>
    <xf numFmtId="0" fontId="88" fillId="10" borderId="0" xfId="69" applyFont="1" applyFill="1" applyAlignment="1">
      <alignment horizontal="left" vertical="center" wrapText="1"/>
    </xf>
    <xf numFmtId="180" fontId="64" fillId="20" borderId="5" xfId="0" applyNumberFormat="1" applyFont="1" applyFill="1" applyBorder="1" applyAlignment="1">
      <alignment horizontal="center" vertical="center"/>
    </xf>
    <xf numFmtId="0" fontId="88" fillId="5" borderId="0" xfId="0" applyFont="1" applyFill="1" applyAlignment="1">
      <alignment horizontal="center" vertical="center"/>
    </xf>
    <xf numFmtId="183" fontId="81" fillId="21" borderId="25" xfId="0" applyNumberFormat="1" applyFont="1" applyFill="1" applyBorder="1" applyAlignment="1">
      <alignment horizontal="center" vertical="center" wrapText="1"/>
    </xf>
    <xf numFmtId="183" fontId="88" fillId="21" borderId="25" xfId="0" applyNumberFormat="1" applyFont="1" applyFill="1" applyBorder="1" applyAlignment="1">
      <alignment horizontal="center" vertical="center" wrapText="1"/>
    </xf>
    <xf numFmtId="183" fontId="88" fillId="21" borderId="32" xfId="0" applyNumberFormat="1" applyFont="1" applyFill="1" applyBorder="1" applyAlignment="1">
      <alignment horizontal="center" vertical="center" wrapText="1"/>
    </xf>
    <xf numFmtId="183" fontId="67" fillId="10" borderId="5" xfId="67" applyNumberFormat="1" applyFont="1" applyFill="1" applyBorder="1" applyAlignment="1">
      <alignment horizontal="center" vertical="center"/>
    </xf>
    <xf numFmtId="180" fontId="53" fillId="10" borderId="5" xfId="0" applyNumberFormat="1" applyFont="1" applyFill="1" applyBorder="1" applyAlignment="1">
      <alignment horizontal="center" vertical="center"/>
    </xf>
    <xf numFmtId="183" fontId="67" fillId="19" borderId="5" xfId="67" applyNumberFormat="1" applyFont="1" applyFill="1" applyBorder="1" applyAlignment="1">
      <alignment horizontal="center" vertical="center"/>
    </xf>
    <xf numFmtId="180" fontId="53" fillId="0" borderId="5"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left" vertical="center"/>
    </xf>
    <xf numFmtId="0" fontId="89" fillId="0" borderId="0" xfId="89" applyFont="1" applyAlignment="1">
      <alignment horizontal="center" vertical="center" wrapText="1"/>
    </xf>
    <xf numFmtId="0" fontId="90" fillId="0" borderId="0" xfId="3" applyFont="1" applyFill="1" applyBorder="1" applyAlignment="1">
      <alignment horizontal="left" vertical="center" wrapText="1"/>
    </xf>
    <xf numFmtId="0" fontId="26" fillId="5" borderId="5" xfId="89" applyFont="1" applyFill="1" applyBorder="1" applyAlignment="1">
      <alignment horizontal="center" vertical="center" wrapText="1"/>
    </xf>
    <xf numFmtId="0" fontId="11" fillId="5" borderId="5" xfId="0" applyFont="1" applyFill="1" applyBorder="1" applyAlignment="1">
      <alignment horizontal="center" vertical="center"/>
    </xf>
    <xf numFmtId="0" fontId="91" fillId="0" borderId="0" xfId="12" applyFont="1" applyBorder="1" applyAlignment="1" applyProtection="1">
      <alignment vertical="center"/>
    </xf>
    <xf numFmtId="0" fontId="92" fillId="0" borderId="5" xfId="31" applyFont="1" applyBorder="1" applyAlignment="1">
      <alignment horizontal="center" vertical="center"/>
    </xf>
    <xf numFmtId="0" fontId="11" fillId="0" borderId="5" xfId="0" applyFont="1" applyFill="1" applyBorder="1" applyAlignment="1">
      <alignment horizontal="center" vertical="center"/>
    </xf>
    <xf numFmtId="190" fontId="91" fillId="0" borderId="0" xfId="12" applyNumberFormat="1" applyFont="1" applyBorder="1" applyAlignment="1" applyProtection="1">
      <alignment horizontal="left" vertical="center"/>
    </xf>
    <xf numFmtId="0" fontId="76" fillId="0" borderId="5" xfId="31" applyFont="1" applyBorder="1" applyAlignment="1">
      <alignment horizontal="left" vertical="center"/>
    </xf>
    <xf numFmtId="0" fontId="93" fillId="0" borderId="5" xfId="3" applyFont="1" applyFill="1" applyBorder="1" applyAlignment="1">
      <alignment horizontal="center" vertical="center" wrapText="1"/>
    </xf>
    <xf numFmtId="0" fontId="94"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94" fillId="0" borderId="0" xfId="0" applyFont="1" applyFill="1" applyBorder="1" applyAlignment="1">
      <alignment horizontal="left" vertical="center"/>
    </xf>
    <xf numFmtId="0" fontId="76" fillId="5" borderId="5" xfId="31" applyFont="1" applyFill="1" applyBorder="1" applyAlignment="1">
      <alignment horizontal="left" vertical="center"/>
    </xf>
    <xf numFmtId="0" fontId="76" fillId="10" borderId="5" xfId="31" applyFont="1" applyFill="1" applyBorder="1" applyAlignment="1">
      <alignment horizontal="left" vertical="center"/>
    </xf>
    <xf numFmtId="0" fontId="11"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4" fillId="10" borderId="5" xfId="0" applyFont="1" applyFill="1" applyBorder="1" applyAlignment="1">
      <alignment horizontal="center" vertical="center"/>
    </xf>
    <xf numFmtId="14" fontId="11" fillId="0" borderId="0" xfId="0" applyNumberFormat="1" applyFont="1" applyFill="1" applyBorder="1" applyAlignment="1">
      <alignment vertical="center"/>
    </xf>
    <xf numFmtId="0" fontId="24" fillId="0" borderId="0" xfId="89" applyFont="1" applyFill="1" applyBorder="1" applyAlignment="1">
      <alignment horizontal="left" vertical="center"/>
    </xf>
    <xf numFmtId="0" fontId="15" fillId="0" borderId="0" xfId="89" applyFont="1" applyFill="1" applyBorder="1" applyAlignment="1">
      <alignment horizontal="left" vertical="center"/>
    </xf>
    <xf numFmtId="0" fontId="15" fillId="0" borderId="0" xfId="89" applyFont="1" applyFill="1" applyBorder="1" applyAlignment="1">
      <alignment horizontal="left" vertical="center" wrapText="1"/>
    </xf>
    <xf numFmtId="0" fontId="0" fillId="0" borderId="0" xfId="0" applyFont="1" applyFill="1" applyBorder="1" applyAlignment="1">
      <alignment vertical="center"/>
    </xf>
    <xf numFmtId="0" fontId="76" fillId="0" borderId="5" xfId="31" applyFont="1" applyFill="1" applyBorder="1" applyAlignment="1">
      <alignment horizontal="left" vertical="center"/>
    </xf>
    <xf numFmtId="0" fontId="95" fillId="0" borderId="5" xfId="31" applyFont="1" applyBorder="1" applyAlignment="1">
      <alignment horizontal="center" vertical="center"/>
    </xf>
    <xf numFmtId="0" fontId="96" fillId="0" borderId="5" xfId="91" applyNumberFormat="1" applyFont="1" applyFill="1" applyBorder="1" applyAlignment="1">
      <alignment horizontal="left"/>
    </xf>
    <xf numFmtId="0" fontId="97" fillId="0" borderId="0" xfId="0" applyFont="1">
      <alignment vertical="center"/>
    </xf>
    <xf numFmtId="0" fontId="98" fillId="13" borderId="5" xfId="0" applyFont="1" applyFill="1" applyBorder="1" applyAlignment="1">
      <alignment horizontal="center" vertical="center"/>
    </xf>
    <xf numFmtId="0" fontId="99" fillId="14" borderId="5" xfId="0" applyFont="1" applyFill="1" applyBorder="1" applyAlignment="1">
      <alignment horizontal="center" vertical="center"/>
    </xf>
    <xf numFmtId="0" fontId="48" fillId="10" borderId="5" xfId="0" applyFont="1" applyFill="1" applyBorder="1" applyAlignment="1">
      <alignment horizontal="center" vertical="center" wrapText="1"/>
    </xf>
    <xf numFmtId="180" fontId="53" fillId="5" borderId="5" xfId="0" applyNumberFormat="1" applyFont="1" applyFill="1" applyBorder="1" applyAlignment="1">
      <alignment horizontal="center" vertical="center" wrapText="1"/>
    </xf>
    <xf numFmtId="184" fontId="69" fillId="0" borderId="5" xfId="25" applyNumberFormat="1" applyFont="1" applyFill="1" applyBorder="1" applyAlignment="1" applyProtection="1">
      <alignment horizontal="center" vertical="center"/>
    </xf>
    <xf numFmtId="0" fontId="53" fillId="0" borderId="5" xfId="0" applyNumberFormat="1" applyFont="1" applyFill="1" applyBorder="1" applyAlignment="1">
      <alignment horizontal="center" vertical="center"/>
    </xf>
    <xf numFmtId="0" fontId="53" fillId="0" borderId="5" xfId="0" applyNumberFormat="1" applyFont="1" applyFill="1" applyBorder="1" applyAlignment="1">
      <alignment horizontal="center"/>
    </xf>
    <xf numFmtId="184" fontId="69" fillId="5" borderId="5" xfId="25" applyNumberFormat="1" applyFont="1" applyFill="1" applyBorder="1" applyAlignment="1" applyProtection="1">
      <alignment horizontal="center" vertical="center"/>
    </xf>
    <xf numFmtId="192" fontId="69" fillId="5" borderId="5" xfId="25" applyNumberFormat="1" applyFont="1" applyFill="1" applyBorder="1" applyAlignment="1" applyProtection="1">
      <alignment horizontal="center" vertical="center"/>
    </xf>
    <xf numFmtId="0" fontId="69" fillId="5" borderId="5" xfId="66" applyFont="1" applyFill="1" applyBorder="1" applyAlignment="1" applyProtection="1">
      <alignment horizontal="center" vertical="center"/>
    </xf>
    <xf numFmtId="192" fontId="69" fillId="10" borderId="5" xfId="25" applyNumberFormat="1" applyFont="1" applyFill="1" applyBorder="1" applyAlignment="1" applyProtection="1">
      <alignment horizontal="center" vertical="center"/>
    </xf>
    <xf numFmtId="180" fontId="66" fillId="0" borderId="5" xfId="0" applyNumberFormat="1" applyFont="1" applyFill="1" applyBorder="1" applyAlignment="1">
      <alignment horizontal="center" vertical="center"/>
    </xf>
    <xf numFmtId="0" fontId="53" fillId="0" borderId="5" xfId="86" applyNumberFormat="1" applyFont="1" applyFill="1" applyBorder="1" applyAlignment="1">
      <alignment horizontal="center" vertical="top"/>
    </xf>
    <xf numFmtId="192" fontId="69"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100" fillId="0" borderId="0" xfId="0" applyFont="1" applyFill="1" applyBorder="1" applyAlignment="1">
      <alignment vertical="center"/>
    </xf>
    <xf numFmtId="0" fontId="101" fillId="0"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vertical="center" wrapText="1"/>
    </xf>
    <xf numFmtId="0" fontId="101"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59" fillId="0" borderId="0" xfId="12" applyFont="1" applyFill="1" applyAlignment="1">
      <alignment horizontal="left" vertical="center"/>
    </xf>
    <xf numFmtId="0" fontId="73" fillId="0" borderId="0" xfId="0" applyFont="1" applyFill="1">
      <alignment vertical="center"/>
    </xf>
    <xf numFmtId="0" fontId="53" fillId="0" borderId="5" xfId="88" applyNumberFormat="1" applyFont="1" applyFill="1" applyBorder="1" applyAlignment="1">
      <alignment horizontal="center" vertical="center"/>
    </xf>
    <xf numFmtId="0" fontId="102" fillId="2" borderId="5" xfId="0" applyFont="1" applyFill="1" applyBorder="1" applyAlignment="1">
      <alignment horizontal="center" vertical="center"/>
    </xf>
    <xf numFmtId="0" fontId="12" fillId="14" borderId="5" xfId="12" applyFont="1" applyFill="1" applyBorder="1" applyAlignment="1">
      <alignment horizontal="center" vertical="center"/>
    </xf>
    <xf numFmtId="0" fontId="38" fillId="0" borderId="5" xfId="0" applyFont="1" applyFill="1" applyBorder="1" applyAlignment="1">
      <alignment horizontal="center" vertical="center"/>
    </xf>
    <xf numFmtId="0" fontId="38" fillId="0" borderId="5" xfId="0" applyFont="1" applyFill="1" applyBorder="1" applyAlignment="1">
      <alignment horizontal="center" vertical="center" wrapText="1"/>
    </xf>
    <xf numFmtId="0" fontId="38" fillId="2" borderId="5" xfId="0" applyFont="1" applyFill="1" applyBorder="1" applyAlignment="1">
      <alignment horizontal="center" vertical="center"/>
    </xf>
    <xf numFmtId="0" fontId="38" fillId="0" borderId="5" xfId="0" applyFont="1" applyFill="1" applyBorder="1" applyAlignment="1">
      <alignment vertical="center"/>
    </xf>
    <xf numFmtId="0" fontId="38" fillId="16" borderId="5" xfId="0" applyFont="1" applyFill="1" applyBorder="1" applyAlignment="1">
      <alignment horizontal="center" vertical="center"/>
    </xf>
    <xf numFmtId="0" fontId="29" fillId="0" borderId="5" xfId="0" applyFont="1" applyFill="1" applyBorder="1" applyAlignment="1">
      <alignment horizontal="center" vertical="center"/>
    </xf>
    <xf numFmtId="0" fontId="22" fillId="5" borderId="5" xfId="12" applyFont="1" applyFill="1" applyBorder="1" applyAlignment="1">
      <alignment horizontal="center" vertical="center" wrapText="1"/>
    </xf>
    <xf numFmtId="0" fontId="22" fillId="5" borderId="5" xfId="12" applyFont="1" applyFill="1" applyBorder="1" applyAlignment="1">
      <alignment horizontal="center" vertical="center"/>
    </xf>
    <xf numFmtId="0" fontId="103" fillId="5" borderId="25" xfId="12" applyFont="1" applyFill="1" applyBorder="1" applyAlignment="1">
      <alignment horizontal="center" vertical="center"/>
    </xf>
    <xf numFmtId="0" fontId="23" fillId="5" borderId="25" xfId="0" applyFont="1" applyFill="1" applyBorder="1" applyAlignment="1">
      <alignment horizontal="center" vertical="center"/>
    </xf>
    <xf numFmtId="0" fontId="38" fillId="5" borderId="25" xfId="0" applyFont="1" applyFill="1" applyBorder="1" applyAlignment="1">
      <alignment horizontal="center" vertical="center"/>
    </xf>
    <xf numFmtId="0" fontId="22" fillId="5" borderId="24" xfId="12" applyFont="1" applyFill="1" applyBorder="1" applyAlignment="1">
      <alignment horizontal="center" vertical="center"/>
    </xf>
    <xf numFmtId="0" fontId="103" fillId="5" borderId="33" xfId="12" applyFont="1" applyFill="1" applyBorder="1" applyAlignment="1">
      <alignment horizontal="center" vertical="center"/>
    </xf>
    <xf numFmtId="0" fontId="29" fillId="5" borderId="22" xfId="0" applyFont="1" applyFill="1" applyBorder="1" applyAlignment="1">
      <alignment horizontal="center" vertical="center"/>
    </xf>
    <xf numFmtId="0" fontId="29" fillId="5" borderId="22"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38" fillId="5" borderId="5" xfId="0" applyFont="1" applyFill="1" applyBorder="1" applyAlignment="1">
      <alignment horizontal="center" vertical="center"/>
    </xf>
    <xf numFmtId="0" fontId="29" fillId="5" borderId="23" xfId="0" applyFont="1" applyFill="1" applyBorder="1" applyAlignment="1">
      <alignment horizontal="center" vertical="center"/>
    </xf>
    <xf numFmtId="0" fontId="29"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pplyAlignment="1">
      <alignment horizontal="center" vertical="center"/>
    </xf>
    <xf numFmtId="0" fontId="104" fillId="5" borderId="25" xfId="0" applyFont="1" applyFill="1" applyBorder="1" applyAlignment="1">
      <alignment horizontal="center" vertical="center"/>
    </xf>
    <xf numFmtId="0" fontId="29" fillId="5" borderId="24" xfId="0" applyFont="1" applyFill="1" applyBorder="1" applyAlignment="1">
      <alignment horizontal="center" vertical="center"/>
    </xf>
    <xf numFmtId="0" fontId="29" fillId="5" borderId="24" xfId="0" applyFont="1" applyFill="1" applyBorder="1" applyAlignment="1">
      <alignment horizontal="center" vertical="center" wrapText="1"/>
    </xf>
    <xf numFmtId="0" fontId="105" fillId="0" borderId="0" xfId="0" applyFont="1">
      <alignment vertical="center"/>
    </xf>
    <xf numFmtId="0" fontId="68" fillId="5" borderId="5" xfId="72" applyFont="1" applyFill="1" applyBorder="1" applyAlignment="1" applyProtection="1" quotePrefix="1">
      <alignment horizontal="center" vertical="center" wrapText="1"/>
    </xf>
    <xf numFmtId="0" fontId="48" fillId="9"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常规 10 10 1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_UPS分区" xfId="63"/>
    <cellStyle name="常规 3"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常规_UPS到付分区-040601" xfId="87"/>
    <cellStyle name="样式 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sz val="14"/>
        <color auto="1"/>
      </font>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704320" y="28575"/>
          <a:ext cx="1965960" cy="12928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701145" y="16389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3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dataDxfId="7"/>
    <tableColumn id="3" name="2区/非洲中亚" dataDxfId="8"/>
    <tableColumn id="4" name="3区 阿联酋/土耳其/以色列" dataDxfId="9"/>
    <tableColumn id="5" name="4区/密克罗尼西亚" dataDxfId="10"/>
    <tableColumn id="6" name="5区/中南美1区" dataDxfId="11"/>
    <tableColumn id="7" name="6区/南太" dataDxfId="12"/>
    <tableColumn id="8" name="7区/中南美2区"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6" sqref="S6"/>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8" width="15.5" customWidth="1"/>
  </cols>
  <sheetData>
    <row r="1" ht="31.5" spans="1:18">
      <c r="A1" s="571" t="s">
        <v>0</v>
      </c>
      <c r="B1" s="571"/>
      <c r="C1" s="571"/>
      <c r="D1" s="571"/>
      <c r="E1" s="571"/>
      <c r="F1" s="571"/>
      <c r="G1" s="571"/>
      <c r="H1" s="571"/>
      <c r="I1" s="571"/>
      <c r="J1" s="571"/>
      <c r="K1" s="571"/>
      <c r="L1" s="571"/>
      <c r="M1" s="571"/>
      <c r="N1" s="571"/>
      <c r="O1" s="571"/>
      <c r="P1" s="571"/>
      <c r="Q1" s="571"/>
      <c r="R1" s="571"/>
    </row>
    <row r="2" spans="1:18">
      <c r="A2" s="572" t="s">
        <v>1</v>
      </c>
      <c r="B2" s="572"/>
      <c r="C2" s="572"/>
      <c r="D2" s="572"/>
      <c r="E2" s="572"/>
      <c r="F2" s="572"/>
      <c r="G2" s="572"/>
      <c r="H2" s="572"/>
      <c r="I2" s="572"/>
      <c r="J2" s="572"/>
      <c r="K2" s="572"/>
      <c r="L2" s="572"/>
      <c r="M2" s="572"/>
      <c r="N2" s="572"/>
      <c r="O2" s="572"/>
      <c r="P2" s="572"/>
      <c r="Q2" s="572"/>
      <c r="R2" s="572"/>
    </row>
    <row r="3" ht="14.25" spans="1:18">
      <c r="A3" s="573" t="s">
        <v>2</v>
      </c>
      <c r="B3" s="573"/>
      <c r="C3" s="573"/>
      <c r="D3" s="573"/>
      <c r="E3" s="573"/>
      <c r="F3" s="573"/>
      <c r="G3" s="573"/>
      <c r="H3" s="573"/>
      <c r="I3" s="573"/>
      <c r="J3" s="573"/>
      <c r="K3" s="573"/>
      <c r="L3" s="573"/>
      <c r="M3" s="573"/>
      <c r="N3" s="573"/>
      <c r="O3" s="573"/>
      <c r="P3" s="573"/>
      <c r="Q3" s="573"/>
      <c r="R3" s="573"/>
    </row>
    <row r="4" ht="14.25" spans="1:19">
      <c r="A4" s="574" t="s">
        <v>3</v>
      </c>
      <c r="B4" s="574"/>
      <c r="C4" s="574"/>
      <c r="D4" s="574"/>
      <c r="E4" s="574"/>
      <c r="F4" s="574"/>
      <c r="G4" s="574"/>
      <c r="H4" s="574"/>
      <c r="I4" s="574"/>
      <c r="J4" s="574"/>
      <c r="K4" s="574"/>
      <c r="L4" s="574"/>
      <c r="M4" s="574"/>
      <c r="N4" s="574"/>
      <c r="O4" s="574"/>
      <c r="P4" s="574"/>
      <c r="Q4" s="574"/>
      <c r="R4" s="574"/>
      <c r="S4">
        <v>1</v>
      </c>
    </row>
    <row r="5" ht="25" customHeight="1" spans="1:19">
      <c r="A5" s="575" t="s">
        <v>4</v>
      </c>
      <c r="B5" s="575"/>
      <c r="C5" s="575"/>
      <c r="D5" s="575"/>
      <c r="E5" s="575"/>
      <c r="F5" s="575"/>
      <c r="G5" s="575"/>
      <c r="H5" s="575"/>
      <c r="I5" s="575"/>
      <c r="J5" s="575"/>
      <c r="K5" s="575"/>
      <c r="L5" s="575"/>
      <c r="M5" s="575"/>
      <c r="N5" s="575"/>
      <c r="O5" s="575"/>
      <c r="P5" s="575"/>
      <c r="Q5" s="575"/>
      <c r="R5" s="575"/>
      <c r="S5">
        <v>4</v>
      </c>
    </row>
    <row r="6" ht="24" customHeight="1" spans="1:18">
      <c r="A6" s="576"/>
      <c r="B6" s="573" t="s">
        <v>5</v>
      </c>
      <c r="C6" s="573" t="s">
        <v>6</v>
      </c>
      <c r="D6" s="577" t="s">
        <v>7</v>
      </c>
      <c r="E6" s="577" t="s">
        <v>8</v>
      </c>
      <c r="F6" s="577" t="s">
        <v>9</v>
      </c>
      <c r="G6" s="577" t="s">
        <v>10</v>
      </c>
      <c r="H6" s="578" t="s">
        <v>11</v>
      </c>
      <c r="I6" s="578"/>
      <c r="J6" s="578"/>
      <c r="K6" s="578"/>
      <c r="L6" s="578"/>
      <c r="M6" s="578"/>
      <c r="N6" s="578"/>
      <c r="O6" s="578"/>
      <c r="P6" s="578"/>
      <c r="Q6" s="578"/>
      <c r="R6" s="594" t="s">
        <v>12</v>
      </c>
    </row>
    <row r="7" ht="35" customHeight="1" spans="1:18">
      <c r="A7" s="579" t="s">
        <v>13</v>
      </c>
      <c r="B7" s="580" t="s">
        <v>14</v>
      </c>
      <c r="C7" s="581" t="s">
        <v>15</v>
      </c>
      <c r="D7" s="582" t="s">
        <v>16</v>
      </c>
      <c r="E7" s="583" t="s">
        <v>17</v>
      </c>
      <c r="F7" s="583" t="s">
        <v>17</v>
      </c>
      <c r="G7" s="583" t="s">
        <v>17</v>
      </c>
      <c r="H7" s="197" t="s">
        <v>18</v>
      </c>
      <c r="I7" s="197"/>
      <c r="J7" s="197"/>
      <c r="K7" s="197"/>
      <c r="L7" s="197"/>
      <c r="M7" s="197"/>
      <c r="N7" s="197"/>
      <c r="O7" s="197"/>
      <c r="P7" s="197"/>
      <c r="Q7" s="197"/>
      <c r="R7" s="595" t="s">
        <v>19</v>
      </c>
    </row>
    <row r="8" ht="35" customHeight="1" spans="1:18">
      <c r="A8" s="579"/>
      <c r="B8" s="580" t="s">
        <v>20</v>
      </c>
      <c r="C8" s="581" t="s">
        <v>21</v>
      </c>
      <c r="D8" s="582" t="s">
        <v>22</v>
      </c>
      <c r="E8" s="583" t="s">
        <v>23</v>
      </c>
      <c r="F8" s="583" t="s">
        <v>17</v>
      </c>
      <c r="G8" s="583" t="s">
        <v>17</v>
      </c>
      <c r="H8" s="197" t="s">
        <v>24</v>
      </c>
      <c r="I8" s="197"/>
      <c r="J8" s="197"/>
      <c r="K8" s="197"/>
      <c r="L8" s="197"/>
      <c r="M8" s="197"/>
      <c r="N8" s="197"/>
      <c r="O8" s="197"/>
      <c r="P8" s="197"/>
      <c r="Q8" s="197"/>
      <c r="R8" s="583" t="s">
        <v>25</v>
      </c>
    </row>
    <row r="9" ht="35" customHeight="1" spans="1:18">
      <c r="A9" s="579"/>
      <c r="B9" s="584" t="s">
        <v>26</v>
      </c>
      <c r="C9" s="585" t="s">
        <v>27</v>
      </c>
      <c r="D9" s="582" t="s">
        <v>22</v>
      </c>
      <c r="E9" s="583" t="s">
        <v>23</v>
      </c>
      <c r="F9" s="583" t="s">
        <v>17</v>
      </c>
      <c r="G9" s="583" t="s">
        <v>17</v>
      </c>
      <c r="H9" s="586" t="s">
        <v>28</v>
      </c>
      <c r="I9" s="591"/>
      <c r="J9" s="591"/>
      <c r="K9" s="591"/>
      <c r="L9" s="591"/>
      <c r="M9" s="591"/>
      <c r="N9" s="591"/>
      <c r="O9" s="591"/>
      <c r="P9" s="591"/>
      <c r="Q9" s="596"/>
      <c r="R9" s="583" t="s">
        <v>25</v>
      </c>
    </row>
    <row r="10" ht="35" customHeight="1" spans="1:18">
      <c r="A10" s="579" t="s">
        <v>29</v>
      </c>
      <c r="B10" s="584" t="s">
        <v>30</v>
      </c>
      <c r="C10" s="585" t="s">
        <v>31</v>
      </c>
      <c r="D10" s="582" t="s">
        <v>32</v>
      </c>
      <c r="E10" s="583" t="s">
        <v>23</v>
      </c>
      <c r="F10" s="583" t="s">
        <v>23</v>
      </c>
      <c r="G10" s="583" t="s">
        <v>23</v>
      </c>
      <c r="H10" s="586" t="s">
        <v>33</v>
      </c>
      <c r="I10" s="591"/>
      <c r="J10" s="591"/>
      <c r="K10" s="591"/>
      <c r="L10" s="591"/>
      <c r="M10" s="591"/>
      <c r="N10" s="591"/>
      <c r="O10" s="591"/>
      <c r="P10" s="591"/>
      <c r="Q10" s="596"/>
      <c r="R10" s="583" t="s">
        <v>25</v>
      </c>
    </row>
    <row r="11" ht="35" customHeight="1" spans="1:18">
      <c r="A11" s="579"/>
      <c r="B11" s="584" t="s">
        <v>34</v>
      </c>
      <c r="C11" s="585" t="s">
        <v>35</v>
      </c>
      <c r="D11" s="582" t="s">
        <v>36</v>
      </c>
      <c r="E11" s="583" t="s">
        <v>23</v>
      </c>
      <c r="F11" s="583" t="s">
        <v>23</v>
      </c>
      <c r="G11" s="583" t="s">
        <v>17</v>
      </c>
      <c r="H11" s="586" t="s">
        <v>37</v>
      </c>
      <c r="I11" s="591"/>
      <c r="J11" s="591"/>
      <c r="K11" s="591"/>
      <c r="L11" s="591"/>
      <c r="M11" s="591"/>
      <c r="N11" s="591"/>
      <c r="O11" s="591"/>
      <c r="P11" s="591"/>
      <c r="Q11" s="596"/>
      <c r="R11" s="583" t="s">
        <v>25</v>
      </c>
    </row>
    <row r="12" ht="35" customHeight="1" spans="1:19">
      <c r="A12" s="579"/>
      <c r="B12" s="584" t="s">
        <v>38</v>
      </c>
      <c r="C12" s="585" t="s">
        <v>39</v>
      </c>
      <c r="D12" s="582" t="s">
        <v>16</v>
      </c>
      <c r="E12" s="583" t="s">
        <v>17</v>
      </c>
      <c r="F12" s="583" t="s">
        <v>17</v>
      </c>
      <c r="G12" s="583" t="s">
        <v>17</v>
      </c>
      <c r="H12" s="587" t="s">
        <v>40</v>
      </c>
      <c r="I12" s="592"/>
      <c r="J12" s="592"/>
      <c r="K12" s="592"/>
      <c r="L12" s="592"/>
      <c r="M12" s="592"/>
      <c r="N12" s="592"/>
      <c r="O12" s="592"/>
      <c r="P12" s="592"/>
      <c r="Q12" s="597"/>
      <c r="R12" s="583" t="s">
        <v>25</v>
      </c>
      <c r="S12" s="598"/>
    </row>
    <row r="13" ht="35" customHeight="1" spans="1:18">
      <c r="A13" s="579"/>
      <c r="B13" s="584" t="s">
        <v>41</v>
      </c>
      <c r="C13" s="585" t="s">
        <v>42</v>
      </c>
      <c r="D13" s="582" t="s">
        <v>16</v>
      </c>
      <c r="E13" s="583" t="s">
        <v>17</v>
      </c>
      <c r="F13" s="583" t="s">
        <v>17</v>
      </c>
      <c r="G13" s="583" t="s">
        <v>17</v>
      </c>
      <c r="H13" s="587" t="s">
        <v>43</v>
      </c>
      <c r="I13" s="592"/>
      <c r="J13" s="592"/>
      <c r="K13" s="592"/>
      <c r="L13" s="592"/>
      <c r="M13" s="592"/>
      <c r="N13" s="592"/>
      <c r="O13" s="592"/>
      <c r="P13" s="592"/>
      <c r="Q13" s="597"/>
      <c r="R13" s="595" t="s">
        <v>44</v>
      </c>
    </row>
    <row r="14" ht="35" customHeight="1" spans="1:18">
      <c r="A14" s="579" t="s">
        <v>45</v>
      </c>
      <c r="B14" s="584" t="s">
        <v>46</v>
      </c>
      <c r="C14" s="585" t="s">
        <v>47</v>
      </c>
      <c r="D14" s="582" t="s">
        <v>22</v>
      </c>
      <c r="E14" s="583" t="s">
        <v>23</v>
      </c>
      <c r="F14" s="583" t="s">
        <v>17</v>
      </c>
      <c r="G14" s="583" t="s">
        <v>17</v>
      </c>
      <c r="H14" s="197" t="s">
        <v>48</v>
      </c>
      <c r="I14" s="197"/>
      <c r="J14" s="197"/>
      <c r="K14" s="197"/>
      <c r="L14" s="197"/>
      <c r="M14" s="197"/>
      <c r="N14" s="197"/>
      <c r="O14" s="197"/>
      <c r="P14" s="197"/>
      <c r="Q14" s="197"/>
      <c r="R14" s="595" t="s">
        <v>49</v>
      </c>
    </row>
    <row r="15" ht="35" customHeight="1" spans="1:18">
      <c r="A15" s="579"/>
      <c r="B15" s="584" t="s">
        <v>50</v>
      </c>
      <c r="C15" s="585" t="s">
        <v>51</v>
      </c>
      <c r="D15" s="582" t="s">
        <v>22</v>
      </c>
      <c r="E15" s="583" t="s">
        <v>23</v>
      </c>
      <c r="F15" s="583" t="s">
        <v>17</v>
      </c>
      <c r="G15" s="583" t="s">
        <v>17</v>
      </c>
      <c r="H15" s="588" t="s">
        <v>52</v>
      </c>
      <c r="I15" s="588"/>
      <c r="J15" s="588"/>
      <c r="K15" s="588"/>
      <c r="L15" s="588"/>
      <c r="M15" s="588"/>
      <c r="N15" s="588"/>
      <c r="O15" s="588"/>
      <c r="P15" s="588"/>
      <c r="Q15" s="588"/>
      <c r="R15" s="583" t="s">
        <v>25</v>
      </c>
    </row>
    <row r="16" ht="35" customHeight="1" spans="1:18">
      <c r="A16" s="579"/>
      <c r="B16" s="580" t="s">
        <v>53</v>
      </c>
      <c r="C16" s="581" t="s">
        <v>54</v>
      </c>
      <c r="D16" s="582" t="s">
        <v>22</v>
      </c>
      <c r="E16" s="583" t="s">
        <v>23</v>
      </c>
      <c r="F16" s="583" t="s">
        <v>17</v>
      </c>
      <c r="G16" s="583" t="s">
        <v>17</v>
      </c>
      <c r="H16" s="586" t="s">
        <v>55</v>
      </c>
      <c r="I16" s="591"/>
      <c r="J16" s="591"/>
      <c r="K16" s="591"/>
      <c r="L16" s="591"/>
      <c r="M16" s="591"/>
      <c r="N16" s="591"/>
      <c r="O16" s="591"/>
      <c r="P16" s="591"/>
      <c r="Q16" s="596"/>
      <c r="R16" s="595" t="s">
        <v>56</v>
      </c>
    </row>
    <row r="17" ht="35" customHeight="1" spans="1:18">
      <c r="A17" s="579"/>
      <c r="B17" s="584" t="s">
        <v>57</v>
      </c>
      <c r="C17" s="581" t="s">
        <v>58</v>
      </c>
      <c r="D17" s="582" t="s">
        <v>22</v>
      </c>
      <c r="E17" s="583" t="s">
        <v>23</v>
      </c>
      <c r="F17" s="583" t="s">
        <v>17</v>
      </c>
      <c r="G17" s="583" t="s">
        <v>17</v>
      </c>
      <c r="H17" s="586" t="s">
        <v>59</v>
      </c>
      <c r="I17" s="591"/>
      <c r="J17" s="591"/>
      <c r="K17" s="591"/>
      <c r="L17" s="591"/>
      <c r="M17" s="591"/>
      <c r="N17" s="591"/>
      <c r="O17" s="591"/>
      <c r="P17" s="591"/>
      <c r="Q17" s="596"/>
      <c r="R17" s="583" t="s">
        <v>25</v>
      </c>
    </row>
    <row r="18" ht="35" customHeight="1" spans="1:18">
      <c r="A18" s="589" t="s">
        <v>60</v>
      </c>
      <c r="B18" s="584" t="s">
        <v>61</v>
      </c>
      <c r="C18" s="590" t="s">
        <v>62</v>
      </c>
      <c r="D18" s="590" t="s">
        <v>62</v>
      </c>
      <c r="E18" s="590" t="s">
        <v>62</v>
      </c>
      <c r="F18" s="583" t="s">
        <v>17</v>
      </c>
      <c r="G18" s="583" t="s">
        <v>17</v>
      </c>
      <c r="H18" s="197" t="s">
        <v>63</v>
      </c>
      <c r="I18" s="197"/>
      <c r="J18" s="197"/>
      <c r="K18" s="197"/>
      <c r="L18" s="197"/>
      <c r="M18" s="197"/>
      <c r="N18" s="197"/>
      <c r="O18" s="197"/>
      <c r="P18" s="197"/>
      <c r="Q18" s="197"/>
      <c r="R18" s="583" t="s">
        <v>25</v>
      </c>
    </row>
    <row r="19" ht="35" customHeight="1" spans="1:18">
      <c r="A19" s="589"/>
      <c r="B19" s="584" t="s">
        <v>64</v>
      </c>
      <c r="C19" s="590" t="s">
        <v>62</v>
      </c>
      <c r="D19" s="590" t="s">
        <v>62</v>
      </c>
      <c r="E19" s="590" t="s">
        <v>62</v>
      </c>
      <c r="F19" s="583" t="s">
        <v>17</v>
      </c>
      <c r="G19" s="583" t="s">
        <v>17</v>
      </c>
      <c r="H19" s="197" t="s">
        <v>65</v>
      </c>
      <c r="I19" s="197"/>
      <c r="J19" s="197"/>
      <c r="K19" s="197"/>
      <c r="L19" s="197"/>
      <c r="M19" s="197"/>
      <c r="N19" s="197"/>
      <c r="O19" s="197"/>
      <c r="P19" s="197"/>
      <c r="Q19" s="197"/>
      <c r="R19" s="583" t="s">
        <v>25</v>
      </c>
    </row>
    <row r="20" ht="35" customHeight="1" spans="1:18">
      <c r="A20" s="589" t="s">
        <v>66</v>
      </c>
      <c r="B20" s="584" t="s">
        <v>67</v>
      </c>
      <c r="C20" s="590" t="s">
        <v>62</v>
      </c>
      <c r="D20" s="590" t="s">
        <v>68</v>
      </c>
      <c r="E20" s="590" t="s">
        <v>62</v>
      </c>
      <c r="F20" s="583" t="s">
        <v>17</v>
      </c>
      <c r="G20" s="590" t="s">
        <v>62</v>
      </c>
      <c r="H20" s="197" t="s">
        <v>69</v>
      </c>
      <c r="I20" s="197"/>
      <c r="J20" s="197"/>
      <c r="K20" s="197"/>
      <c r="L20" s="197"/>
      <c r="M20" s="197"/>
      <c r="N20" s="197"/>
      <c r="O20" s="197"/>
      <c r="P20" s="197"/>
      <c r="Q20" s="197"/>
      <c r="R20" s="583" t="s">
        <v>25</v>
      </c>
    </row>
    <row r="23" spans="16:17">
      <c r="P23" s="593"/>
      <c r="Q23" s="593"/>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65" t="s">
        <v>1046</v>
      </c>
      <c r="B1" s="366"/>
      <c r="C1" s="366"/>
      <c r="D1" s="366"/>
      <c r="E1" s="366"/>
      <c r="F1" s="367"/>
      <c r="G1" s="32" t="s">
        <v>143</v>
      </c>
    </row>
    <row r="2" ht="33" customHeight="1" spans="1:7">
      <c r="A2" s="368" t="s">
        <v>1047</v>
      </c>
      <c r="B2" s="369"/>
      <c r="C2" s="369"/>
      <c r="D2" s="369"/>
      <c r="E2" s="369"/>
      <c r="F2" s="370"/>
      <c r="G2" s="371"/>
    </row>
    <row r="3" spans="1:6">
      <c r="A3" s="372" t="s">
        <v>1048</v>
      </c>
      <c r="B3" s="372" t="s">
        <v>1049</v>
      </c>
      <c r="C3" s="372" t="s">
        <v>1050</v>
      </c>
      <c r="D3" s="372" t="s">
        <v>1048</v>
      </c>
      <c r="E3" s="372" t="s">
        <v>1049</v>
      </c>
      <c r="F3" s="372" t="s">
        <v>1050</v>
      </c>
    </row>
    <row r="4" ht="14.25" spans="1:7">
      <c r="A4" s="373" t="s">
        <v>1051</v>
      </c>
      <c r="B4" s="373"/>
      <c r="C4" s="373"/>
      <c r="D4" s="373" t="s">
        <v>1052</v>
      </c>
      <c r="E4" s="373"/>
      <c r="F4" s="373"/>
      <c r="G4" s="32" t="s">
        <v>38</v>
      </c>
    </row>
    <row r="5" ht="14.25" spans="1:6">
      <c r="A5" s="374" t="s">
        <v>1053</v>
      </c>
      <c r="B5" s="374" t="s">
        <v>1054</v>
      </c>
      <c r="C5" s="374"/>
      <c r="D5" s="374" t="s">
        <v>402</v>
      </c>
      <c r="E5" s="374" t="s">
        <v>403</v>
      </c>
      <c r="F5" s="374" t="s">
        <v>404</v>
      </c>
    </row>
    <row r="6" ht="14.25" spans="1:6">
      <c r="A6" s="374" t="s">
        <v>1055</v>
      </c>
      <c r="B6" s="374" t="s">
        <v>1056</v>
      </c>
      <c r="C6" s="374"/>
      <c r="D6" s="374" t="s">
        <v>399</v>
      </c>
      <c r="E6" s="374" t="s">
        <v>400</v>
      </c>
      <c r="F6" s="374" t="s">
        <v>401</v>
      </c>
    </row>
    <row r="7" ht="14.25" spans="1:6">
      <c r="A7" s="374" t="s">
        <v>1057</v>
      </c>
      <c r="B7" s="374" t="s">
        <v>1058</v>
      </c>
      <c r="C7" s="374"/>
      <c r="D7" s="374" t="s">
        <v>519</v>
      </c>
      <c r="E7" s="374" t="s">
        <v>520</v>
      </c>
      <c r="F7" s="374" t="s">
        <v>521</v>
      </c>
    </row>
    <row r="8" ht="14.25" spans="1:6">
      <c r="A8" s="374" t="s">
        <v>1059</v>
      </c>
      <c r="B8" s="374" t="s">
        <v>1060</v>
      </c>
      <c r="C8" s="374"/>
      <c r="D8" s="374" t="s">
        <v>631</v>
      </c>
      <c r="E8" s="374" t="s">
        <v>632</v>
      </c>
      <c r="F8" s="374" t="s">
        <v>633</v>
      </c>
    </row>
    <row r="9" ht="14.25" spans="1:6">
      <c r="A9" s="374" t="s">
        <v>1061</v>
      </c>
      <c r="B9" s="374" t="s">
        <v>1062</v>
      </c>
      <c r="C9" s="374"/>
      <c r="D9" s="374" t="s">
        <v>453</v>
      </c>
      <c r="E9" s="374" t="s">
        <v>454</v>
      </c>
      <c r="F9" s="374" t="s">
        <v>455</v>
      </c>
    </row>
    <row r="10" ht="14.25" spans="1:6">
      <c r="A10" s="374" t="s">
        <v>1063</v>
      </c>
      <c r="B10" s="374" t="s">
        <v>1064</v>
      </c>
      <c r="C10" s="374"/>
      <c r="D10" s="374" t="s">
        <v>405</v>
      </c>
      <c r="E10" s="374" t="s">
        <v>406</v>
      </c>
      <c r="F10" s="374" t="s">
        <v>407</v>
      </c>
    </row>
    <row r="11" ht="14.25" spans="1:6">
      <c r="A11" s="374" t="s">
        <v>1065</v>
      </c>
      <c r="B11" s="374" t="s">
        <v>1066</v>
      </c>
      <c r="C11" s="374"/>
      <c r="D11" s="374" t="s">
        <v>408</v>
      </c>
      <c r="E11" s="374" t="s">
        <v>1067</v>
      </c>
      <c r="F11" s="374" t="s">
        <v>410</v>
      </c>
    </row>
    <row r="12" ht="14.25" spans="1:6">
      <c r="A12" s="374" t="s">
        <v>1068</v>
      </c>
      <c r="B12" s="374" t="s">
        <v>1069</v>
      </c>
      <c r="C12" s="374"/>
      <c r="D12" s="374" t="s">
        <v>522</v>
      </c>
      <c r="E12" s="374" t="s">
        <v>523</v>
      </c>
      <c r="F12" s="374" t="s">
        <v>524</v>
      </c>
    </row>
    <row r="13" ht="14.25" spans="1:6">
      <c r="A13" s="373" t="s">
        <v>1070</v>
      </c>
      <c r="B13" s="373"/>
      <c r="C13" s="373"/>
      <c r="D13" s="374" t="s">
        <v>200</v>
      </c>
      <c r="E13" s="374" t="s">
        <v>201</v>
      </c>
      <c r="F13" s="374" t="s">
        <v>202</v>
      </c>
    </row>
    <row r="14" ht="14.25" spans="1:6">
      <c r="A14" s="374" t="s">
        <v>726</v>
      </c>
      <c r="B14" s="374" t="s">
        <v>727</v>
      </c>
      <c r="C14" s="374" t="s">
        <v>728</v>
      </c>
      <c r="D14" s="374" t="s">
        <v>1071</v>
      </c>
      <c r="E14" s="374" t="s">
        <v>1072</v>
      </c>
      <c r="F14" s="374" t="s">
        <v>413</v>
      </c>
    </row>
    <row r="15" ht="14.25" spans="1:6">
      <c r="A15" s="374" t="s">
        <v>74</v>
      </c>
      <c r="B15" s="374" t="s">
        <v>1073</v>
      </c>
      <c r="C15" s="374" t="s">
        <v>1074</v>
      </c>
      <c r="D15" s="374" t="s">
        <v>525</v>
      </c>
      <c r="E15" s="374" t="s">
        <v>526</v>
      </c>
      <c r="F15" s="374" t="s">
        <v>527</v>
      </c>
    </row>
    <row r="16" ht="14.25" spans="1:6">
      <c r="A16" s="373" t="s">
        <v>1075</v>
      </c>
      <c r="B16" s="373"/>
      <c r="C16" s="373"/>
      <c r="D16" s="374" t="s">
        <v>644</v>
      </c>
      <c r="E16" s="374" t="s">
        <v>645</v>
      </c>
      <c r="F16" s="374" t="s">
        <v>646</v>
      </c>
    </row>
    <row r="17" ht="14.25" spans="1:6">
      <c r="A17" s="374" t="s">
        <v>75</v>
      </c>
      <c r="B17" s="374" t="s">
        <v>1076</v>
      </c>
      <c r="C17" s="374" t="s">
        <v>146</v>
      </c>
      <c r="D17" s="374" t="s">
        <v>528</v>
      </c>
      <c r="E17" s="374" t="s">
        <v>529</v>
      </c>
      <c r="F17" s="374" t="s">
        <v>530</v>
      </c>
    </row>
    <row r="18" ht="14.25" spans="1:6">
      <c r="A18" s="373" t="s">
        <v>1077</v>
      </c>
      <c r="B18" s="373"/>
      <c r="C18" s="373"/>
      <c r="D18" s="374" t="s">
        <v>561</v>
      </c>
      <c r="E18" s="374" t="s">
        <v>562</v>
      </c>
      <c r="F18" s="374" t="s">
        <v>563</v>
      </c>
    </row>
    <row r="19" ht="14.25" spans="1:6">
      <c r="A19" s="374" t="s">
        <v>163</v>
      </c>
      <c r="B19" s="374" t="s">
        <v>164</v>
      </c>
      <c r="C19" s="374" t="s">
        <v>165</v>
      </c>
      <c r="D19" s="374" t="s">
        <v>537</v>
      </c>
      <c r="E19" s="374" t="s">
        <v>538</v>
      </c>
      <c r="F19" s="374" t="s">
        <v>539</v>
      </c>
    </row>
    <row r="20" ht="14.25" spans="1:6">
      <c r="A20" s="373" t="s">
        <v>1078</v>
      </c>
      <c r="B20" s="373"/>
      <c r="C20" s="373"/>
      <c r="D20" s="374" t="s">
        <v>627</v>
      </c>
      <c r="E20" s="374" t="s">
        <v>628</v>
      </c>
      <c r="F20" s="374" t="s">
        <v>629</v>
      </c>
    </row>
    <row r="21" ht="14.25" spans="1:6">
      <c r="A21" s="375" t="s">
        <v>1079</v>
      </c>
      <c r="B21" s="375" t="s">
        <v>185</v>
      </c>
      <c r="C21" s="375" t="s">
        <v>186</v>
      </c>
      <c r="D21" s="374" t="s">
        <v>543</v>
      </c>
      <c r="E21" s="374" t="s">
        <v>1080</v>
      </c>
      <c r="F21" s="374" t="s">
        <v>545</v>
      </c>
    </row>
    <row r="22" ht="14.25" spans="1:6">
      <c r="A22" s="374" t="s">
        <v>187</v>
      </c>
      <c r="B22" s="374" t="s">
        <v>1081</v>
      </c>
      <c r="C22" s="374" t="s">
        <v>189</v>
      </c>
      <c r="D22" s="374" t="s">
        <v>637</v>
      </c>
      <c r="E22" s="374" t="s">
        <v>1082</v>
      </c>
      <c r="F22" s="374" t="s">
        <v>639</v>
      </c>
    </row>
    <row r="23" ht="14.25" spans="1:6">
      <c r="A23" s="374" t="s">
        <v>771</v>
      </c>
      <c r="B23" s="374" t="s">
        <v>772</v>
      </c>
      <c r="C23" s="374" t="s">
        <v>773</v>
      </c>
      <c r="D23" s="374" t="s">
        <v>634</v>
      </c>
      <c r="E23" s="374" t="s">
        <v>635</v>
      </c>
      <c r="F23" s="374" t="s">
        <v>636</v>
      </c>
    </row>
    <row r="24" ht="14.25" spans="1:6">
      <c r="A24" s="373" t="s">
        <v>1083</v>
      </c>
      <c r="B24" s="373"/>
      <c r="C24" s="373"/>
      <c r="D24" s="374" t="s">
        <v>546</v>
      </c>
      <c r="E24" s="374" t="s">
        <v>547</v>
      </c>
      <c r="F24" s="374" t="s">
        <v>548</v>
      </c>
    </row>
    <row r="25" ht="14.25" spans="1:6">
      <c r="A25" s="374" t="s">
        <v>345</v>
      </c>
      <c r="B25" s="374" t="s">
        <v>346</v>
      </c>
      <c r="C25" s="374" t="s">
        <v>347</v>
      </c>
      <c r="D25" s="374" t="s">
        <v>506</v>
      </c>
      <c r="E25" s="374" t="s">
        <v>507</v>
      </c>
      <c r="F25" s="374" t="s">
        <v>508</v>
      </c>
    </row>
    <row r="26" ht="14.25" spans="1:6">
      <c r="A26" s="374" t="s">
        <v>435</v>
      </c>
      <c r="B26" s="374" t="s">
        <v>436</v>
      </c>
      <c r="C26" s="374" t="s">
        <v>437</v>
      </c>
      <c r="D26" s="374" t="s">
        <v>503</v>
      </c>
      <c r="E26" s="374" t="s">
        <v>504</v>
      </c>
      <c r="F26" s="374" t="s">
        <v>505</v>
      </c>
    </row>
    <row r="27" ht="14.25" spans="1:6">
      <c r="A27" s="374" t="s">
        <v>357</v>
      </c>
      <c r="B27" s="374" t="s">
        <v>358</v>
      </c>
      <c r="C27" s="374" t="s">
        <v>359</v>
      </c>
      <c r="D27" s="374" t="s">
        <v>555</v>
      </c>
      <c r="E27" s="374" t="s">
        <v>556</v>
      </c>
      <c r="F27" s="374" t="s">
        <v>557</v>
      </c>
    </row>
    <row r="28" ht="14.25" spans="1:6">
      <c r="A28" s="374" t="s">
        <v>1084</v>
      </c>
      <c r="B28" s="374" t="s">
        <v>1085</v>
      </c>
      <c r="C28" s="374" t="s">
        <v>372</v>
      </c>
      <c r="D28" s="374" t="s">
        <v>540</v>
      </c>
      <c r="E28" s="374" t="s">
        <v>541</v>
      </c>
      <c r="F28" s="374" t="s">
        <v>542</v>
      </c>
    </row>
    <row r="29" ht="14.25" spans="1:6">
      <c r="A29" s="374" t="s">
        <v>342</v>
      </c>
      <c r="B29" s="374" t="s">
        <v>343</v>
      </c>
      <c r="C29" s="374" t="s">
        <v>344</v>
      </c>
      <c r="D29" s="374" t="s">
        <v>420</v>
      </c>
      <c r="E29" s="374" t="s">
        <v>1086</v>
      </c>
      <c r="F29" s="374" t="s">
        <v>422</v>
      </c>
    </row>
    <row r="30" ht="14.25" spans="1:6">
      <c r="A30" s="375" t="s">
        <v>1087</v>
      </c>
      <c r="B30" s="375" t="s">
        <v>1088</v>
      </c>
      <c r="C30" s="375" t="s">
        <v>388</v>
      </c>
      <c r="D30" s="374" t="s">
        <v>552</v>
      </c>
      <c r="E30" s="374" t="s">
        <v>553</v>
      </c>
      <c r="F30" s="374" t="s">
        <v>554</v>
      </c>
    </row>
    <row r="31" ht="14.25" spans="1:6">
      <c r="A31" s="374" t="s">
        <v>389</v>
      </c>
      <c r="B31" s="374" t="s">
        <v>390</v>
      </c>
      <c r="C31" s="374" t="s">
        <v>391</v>
      </c>
      <c r="D31" s="374" t="s">
        <v>395</v>
      </c>
      <c r="E31" s="374" t="s">
        <v>396</v>
      </c>
      <c r="F31" s="374" t="s">
        <v>397</v>
      </c>
    </row>
    <row r="32" ht="14.25" spans="1:6">
      <c r="A32" s="374" t="s">
        <v>376</v>
      </c>
      <c r="B32" s="374" t="s">
        <v>377</v>
      </c>
      <c r="C32" s="374" t="s">
        <v>378</v>
      </c>
      <c r="D32" s="374" t="s">
        <v>647</v>
      </c>
      <c r="E32" s="374" t="s">
        <v>1089</v>
      </c>
      <c r="F32" s="374" t="s">
        <v>649</v>
      </c>
    </row>
    <row r="33" ht="14.25" spans="1:6">
      <c r="A33" s="376" t="s">
        <v>383</v>
      </c>
      <c r="B33" s="376" t="s">
        <v>384</v>
      </c>
      <c r="C33" s="376" t="s">
        <v>385</v>
      </c>
      <c r="D33" s="374" t="s">
        <v>1090</v>
      </c>
      <c r="E33" s="374" t="s">
        <v>493</v>
      </c>
      <c r="F33" s="374" t="s">
        <v>494</v>
      </c>
    </row>
    <row r="34" ht="14.25" spans="1:6">
      <c r="A34" s="376" t="s">
        <v>495</v>
      </c>
      <c r="B34" s="376" t="s">
        <v>496</v>
      </c>
      <c r="C34" s="376" t="s">
        <v>497</v>
      </c>
      <c r="D34" s="374" t="s">
        <v>509</v>
      </c>
      <c r="E34" s="374" t="s">
        <v>510</v>
      </c>
      <c r="F34" s="374" t="s">
        <v>511</v>
      </c>
    </row>
    <row r="35" ht="14.25" spans="1:6">
      <c r="A35" s="374" t="s">
        <v>348</v>
      </c>
      <c r="B35" s="374" t="s">
        <v>349</v>
      </c>
      <c r="C35" s="374" t="s">
        <v>350</v>
      </c>
      <c r="D35" s="374" t="s">
        <v>429</v>
      </c>
      <c r="E35" s="374" t="s">
        <v>430</v>
      </c>
      <c r="F35" s="374" t="s">
        <v>431</v>
      </c>
    </row>
    <row r="36" ht="14.25" spans="1:6">
      <c r="A36" s="374" t="s">
        <v>351</v>
      </c>
      <c r="B36" s="374" t="s">
        <v>352</v>
      </c>
      <c r="C36" s="374" t="s">
        <v>353</v>
      </c>
      <c r="D36" s="374" t="s">
        <v>567</v>
      </c>
      <c r="E36" s="374" t="s">
        <v>568</v>
      </c>
      <c r="F36" s="374" t="s">
        <v>569</v>
      </c>
    </row>
    <row r="37" ht="14.25" spans="1:6">
      <c r="A37" s="374" t="s">
        <v>354</v>
      </c>
      <c r="B37" s="374" t="s">
        <v>355</v>
      </c>
      <c r="C37" s="374" t="s">
        <v>356</v>
      </c>
      <c r="D37" s="374" t="s">
        <v>650</v>
      </c>
      <c r="E37" s="374" t="s">
        <v>651</v>
      </c>
      <c r="F37" s="374" t="s">
        <v>652</v>
      </c>
    </row>
    <row r="38" ht="14.25" spans="1:6">
      <c r="A38" s="374" t="s">
        <v>780</v>
      </c>
      <c r="B38" s="374" t="s">
        <v>781</v>
      </c>
      <c r="C38" s="374" t="s">
        <v>782</v>
      </c>
      <c r="D38" s="374" t="s">
        <v>1091</v>
      </c>
      <c r="E38" s="374" t="s">
        <v>1092</v>
      </c>
      <c r="F38" s="374" t="s">
        <v>1093</v>
      </c>
    </row>
    <row r="39" ht="14.25" spans="1:6">
      <c r="A39" s="374" t="s">
        <v>367</v>
      </c>
      <c r="B39" s="374" t="s">
        <v>368</v>
      </c>
      <c r="C39" s="374" t="s">
        <v>369</v>
      </c>
      <c r="D39" s="374" t="s">
        <v>1094</v>
      </c>
      <c r="E39" s="374" t="s">
        <v>1095</v>
      </c>
      <c r="F39" s="374" t="s">
        <v>440</v>
      </c>
    </row>
    <row r="40" ht="14.25" spans="1:6">
      <c r="A40" s="374" t="s">
        <v>373</v>
      </c>
      <c r="B40" s="374" t="s">
        <v>374</v>
      </c>
      <c r="C40" s="374" t="s">
        <v>375</v>
      </c>
      <c r="D40" s="374" t="s">
        <v>576</v>
      </c>
      <c r="E40" s="374" t="s">
        <v>577</v>
      </c>
      <c r="F40" s="374" t="s">
        <v>578</v>
      </c>
    </row>
    <row r="41" ht="14.25" spans="1:6">
      <c r="A41" s="377" t="s">
        <v>1096</v>
      </c>
      <c r="B41" s="377" t="s">
        <v>415</v>
      </c>
      <c r="C41" s="377" t="s">
        <v>416</v>
      </c>
      <c r="D41" s="374" t="s">
        <v>579</v>
      </c>
      <c r="E41" s="374" t="s">
        <v>580</v>
      </c>
      <c r="F41" s="374" t="s">
        <v>581</v>
      </c>
    </row>
    <row r="42" ht="14.25" spans="1:6">
      <c r="A42" s="374" t="s">
        <v>444</v>
      </c>
      <c r="B42" s="374" t="s">
        <v>1097</v>
      </c>
      <c r="C42" s="374" t="s">
        <v>446</v>
      </c>
      <c r="D42" s="374" t="s">
        <v>219</v>
      </c>
      <c r="E42" s="374" t="s">
        <v>1098</v>
      </c>
      <c r="F42" s="374" t="s">
        <v>221</v>
      </c>
    </row>
    <row r="43" ht="14.25" spans="1:6">
      <c r="A43" s="374" t="s">
        <v>1099</v>
      </c>
      <c r="B43" s="374" t="s">
        <v>1100</v>
      </c>
      <c r="C43" s="374" t="s">
        <v>362</v>
      </c>
      <c r="D43" s="374" t="s">
        <v>653</v>
      </c>
      <c r="E43" s="374" t="s">
        <v>654</v>
      </c>
      <c r="F43" s="374" t="s">
        <v>655</v>
      </c>
    </row>
    <row r="44" ht="14.25" spans="1:6">
      <c r="A44" s="374" t="s">
        <v>363</v>
      </c>
      <c r="B44" s="374" t="s">
        <v>364</v>
      </c>
      <c r="C44" s="374" t="s">
        <v>365</v>
      </c>
      <c r="D44" s="374" t="s">
        <v>588</v>
      </c>
      <c r="E44" s="374" t="s">
        <v>589</v>
      </c>
      <c r="F44" s="374" t="s">
        <v>590</v>
      </c>
    </row>
    <row r="45" ht="14.25" spans="1:6">
      <c r="A45" s="374" t="s">
        <v>804</v>
      </c>
      <c r="B45" s="374" t="s">
        <v>1101</v>
      </c>
      <c r="C45" s="374" t="s">
        <v>806</v>
      </c>
      <c r="D45" s="374" t="s">
        <v>585</v>
      </c>
      <c r="E45" s="374" t="s">
        <v>586</v>
      </c>
      <c r="F45" s="374" t="s">
        <v>587</v>
      </c>
    </row>
    <row r="46" ht="14.25" spans="1:6">
      <c r="A46" s="374" t="s">
        <v>473</v>
      </c>
      <c r="B46" s="374" t="s">
        <v>474</v>
      </c>
      <c r="C46" s="374" t="s">
        <v>475</v>
      </c>
      <c r="D46" s="374" t="s">
        <v>441</v>
      </c>
      <c r="E46" s="374" t="s">
        <v>1102</v>
      </c>
      <c r="F46" s="374" t="s">
        <v>443</v>
      </c>
    </row>
    <row r="47" ht="14.25" spans="1:6">
      <c r="A47" s="374" t="s">
        <v>447</v>
      </c>
      <c r="B47" s="374" t="s">
        <v>448</v>
      </c>
      <c r="C47" s="374" t="s">
        <v>449</v>
      </c>
      <c r="D47" s="374" t="s">
        <v>426</v>
      </c>
      <c r="E47" s="374" t="s">
        <v>1103</v>
      </c>
      <c r="F47" s="374" t="s">
        <v>428</v>
      </c>
    </row>
    <row r="48" ht="14.25" spans="1:6">
      <c r="A48" s="373" t="s">
        <v>1104</v>
      </c>
      <c r="B48" s="373"/>
      <c r="C48" s="373"/>
      <c r="D48" s="374" t="s">
        <v>591</v>
      </c>
      <c r="E48" s="374" t="s">
        <v>592</v>
      </c>
      <c r="F48" s="374" t="s">
        <v>593</v>
      </c>
    </row>
    <row r="49" ht="14.25" spans="1:6">
      <c r="A49" s="374" t="s">
        <v>460</v>
      </c>
      <c r="B49" s="374" t="s">
        <v>461</v>
      </c>
      <c r="C49" s="374" t="s">
        <v>462</v>
      </c>
      <c r="D49" s="374" t="s">
        <v>594</v>
      </c>
      <c r="E49" s="374" t="s">
        <v>595</v>
      </c>
      <c r="F49" s="374" t="s">
        <v>596</v>
      </c>
    </row>
    <row r="50" ht="14.25" spans="1:6">
      <c r="A50" s="374" t="s">
        <v>222</v>
      </c>
      <c r="B50" s="374" t="s">
        <v>223</v>
      </c>
      <c r="C50" s="374" t="s">
        <v>224</v>
      </c>
      <c r="D50" s="374" t="s">
        <v>597</v>
      </c>
      <c r="E50" s="374" t="s">
        <v>598</v>
      </c>
      <c r="F50" s="374" t="s">
        <v>599</v>
      </c>
    </row>
    <row r="51" ht="14.25" spans="1:6">
      <c r="A51" s="374" t="s">
        <v>499</v>
      </c>
      <c r="B51" s="374" t="s">
        <v>500</v>
      </c>
      <c r="C51" s="374" t="s">
        <v>501</v>
      </c>
      <c r="D51" s="374" t="s">
        <v>231</v>
      </c>
      <c r="E51" s="374" t="s">
        <v>232</v>
      </c>
      <c r="F51" s="374" t="s">
        <v>233</v>
      </c>
    </row>
    <row r="52" ht="14.25" spans="1:6">
      <c r="A52" s="374" t="s">
        <v>469</v>
      </c>
      <c r="B52" s="374" t="s">
        <v>470</v>
      </c>
      <c r="C52" s="374" t="s">
        <v>471</v>
      </c>
      <c r="D52" s="374" t="s">
        <v>656</v>
      </c>
      <c r="E52" s="374" t="s">
        <v>657</v>
      </c>
      <c r="F52" s="374" t="s">
        <v>658</v>
      </c>
    </row>
    <row r="53" ht="14.25" spans="1:6">
      <c r="A53" s="374" t="s">
        <v>466</v>
      </c>
      <c r="B53" s="374" t="s">
        <v>467</v>
      </c>
      <c r="C53" s="374" t="s">
        <v>468</v>
      </c>
      <c r="D53" s="374" t="s">
        <v>600</v>
      </c>
      <c r="E53" s="374" t="s">
        <v>601</v>
      </c>
      <c r="F53" s="374" t="s">
        <v>602</v>
      </c>
    </row>
    <row r="54" ht="14.25" spans="1:6">
      <c r="A54" s="374" t="s">
        <v>480</v>
      </c>
      <c r="B54" s="374" t="s">
        <v>481</v>
      </c>
      <c r="C54" s="374" t="s">
        <v>482</v>
      </c>
      <c r="D54" s="374" t="s">
        <v>1105</v>
      </c>
      <c r="E54" s="374" t="s">
        <v>1106</v>
      </c>
      <c r="F54" s="374" t="s">
        <v>1107</v>
      </c>
    </row>
    <row r="55" ht="14.25" spans="1:6">
      <c r="A55" s="374" t="s">
        <v>477</v>
      </c>
      <c r="B55" s="374" t="s">
        <v>478</v>
      </c>
      <c r="C55" s="374" t="s">
        <v>479</v>
      </c>
      <c r="D55" s="374" t="s">
        <v>570</v>
      </c>
      <c r="E55" s="374" t="s">
        <v>1108</v>
      </c>
      <c r="F55" s="374" t="s">
        <v>572</v>
      </c>
    </row>
    <row r="56" ht="14.25" spans="1:6">
      <c r="A56" s="376" t="s">
        <v>81</v>
      </c>
      <c r="B56" s="376" t="s">
        <v>262</v>
      </c>
      <c r="C56" s="376" t="s">
        <v>263</v>
      </c>
      <c r="D56" s="374" t="s">
        <v>573</v>
      </c>
      <c r="E56" s="374" t="s">
        <v>574</v>
      </c>
      <c r="F56" s="374" t="s">
        <v>575</v>
      </c>
    </row>
    <row r="57" ht="14.25" spans="1:6">
      <c r="A57" s="374" t="s">
        <v>463</v>
      </c>
      <c r="B57" s="374" t="s">
        <v>464</v>
      </c>
      <c r="C57" s="374" t="s">
        <v>465</v>
      </c>
      <c r="D57" s="374" t="s">
        <v>603</v>
      </c>
      <c r="E57" s="374" t="s">
        <v>604</v>
      </c>
      <c r="F57" s="374" t="s">
        <v>605</v>
      </c>
    </row>
    <row r="58" ht="14.25" spans="1:6">
      <c r="A58" s="376" t="s">
        <v>486</v>
      </c>
      <c r="B58" s="376" t="s">
        <v>487</v>
      </c>
      <c r="C58" s="376" t="s">
        <v>488</v>
      </c>
      <c r="D58" s="374" t="s">
        <v>606</v>
      </c>
      <c r="E58" s="374" t="s">
        <v>607</v>
      </c>
      <c r="F58" s="374" t="s">
        <v>608</v>
      </c>
    </row>
    <row r="59" ht="14.25" spans="1:6">
      <c r="A59" s="374" t="s">
        <v>512</v>
      </c>
      <c r="B59" s="374" t="s">
        <v>513</v>
      </c>
      <c r="C59" s="374" t="s">
        <v>514</v>
      </c>
      <c r="D59" s="374" t="s">
        <v>609</v>
      </c>
      <c r="E59" s="374" t="s">
        <v>610</v>
      </c>
      <c r="F59" s="374" t="s">
        <v>611</v>
      </c>
    </row>
    <row r="60" ht="14.25" spans="1:6">
      <c r="A60" s="374" t="s">
        <v>80</v>
      </c>
      <c r="B60" s="374" t="s">
        <v>259</v>
      </c>
      <c r="C60" s="374" t="s">
        <v>260</v>
      </c>
      <c r="D60" s="375" t="s">
        <v>1109</v>
      </c>
      <c r="E60" s="375" t="s">
        <v>1110</v>
      </c>
      <c r="F60" s="375" t="s">
        <v>1111</v>
      </c>
    </row>
    <row r="61" ht="14.25" spans="1:6">
      <c r="A61" s="374" t="s">
        <v>457</v>
      </c>
      <c r="B61" s="374" t="s">
        <v>458</v>
      </c>
      <c r="C61" s="374" t="s">
        <v>459</v>
      </c>
      <c r="D61" s="374" t="s">
        <v>618</v>
      </c>
      <c r="E61" s="374" t="s">
        <v>619</v>
      </c>
      <c r="F61" s="374" t="s">
        <v>620</v>
      </c>
    </row>
    <row r="62" ht="14.25" spans="1:6">
      <c r="A62" s="373" t="s">
        <v>1112</v>
      </c>
      <c r="B62" s="373"/>
      <c r="C62" s="373"/>
      <c r="D62" s="374" t="s">
        <v>534</v>
      </c>
      <c r="E62" s="374" t="s">
        <v>535</v>
      </c>
      <c r="F62" s="374" t="s">
        <v>536</v>
      </c>
    </row>
    <row r="63" ht="14.25" spans="1:6">
      <c r="A63" s="376" t="s">
        <v>829</v>
      </c>
      <c r="B63" s="376" t="s">
        <v>830</v>
      </c>
      <c r="C63" s="376" t="s">
        <v>831</v>
      </c>
      <c r="D63" s="374" t="s">
        <v>621</v>
      </c>
      <c r="E63" s="374" t="s">
        <v>622</v>
      </c>
      <c r="F63" s="374" t="s">
        <v>623</v>
      </c>
    </row>
    <row r="64" ht="14.25" spans="1:6">
      <c r="A64" s="374" t="s">
        <v>711</v>
      </c>
      <c r="B64" s="374" t="s">
        <v>712</v>
      </c>
      <c r="C64" s="374" t="s">
        <v>713</v>
      </c>
      <c r="D64" s="374" t="s">
        <v>515</v>
      </c>
      <c r="E64" s="374" t="s">
        <v>516</v>
      </c>
      <c r="F64" s="374" t="s">
        <v>517</v>
      </c>
    </row>
    <row r="65" ht="14.25" spans="1:6">
      <c r="A65" s="374" t="s">
        <v>714</v>
      </c>
      <c r="B65" s="374" t="s">
        <v>1113</v>
      </c>
      <c r="C65" s="374" t="s">
        <v>716</v>
      </c>
      <c r="D65" s="374" t="s">
        <v>450</v>
      </c>
      <c r="E65" s="374" t="s">
        <v>451</v>
      </c>
      <c r="F65" s="374" t="s">
        <v>452</v>
      </c>
    </row>
    <row r="66" ht="14.25" spans="1:6">
      <c r="A66" s="374" t="s">
        <v>695</v>
      </c>
      <c r="B66" s="374" t="s">
        <v>696</v>
      </c>
      <c r="C66" s="374" t="s">
        <v>697</v>
      </c>
      <c r="D66" s="374" t="s">
        <v>624</v>
      </c>
      <c r="E66" s="374" t="s">
        <v>625</v>
      </c>
      <c r="F66" s="374" t="s">
        <v>626</v>
      </c>
    </row>
    <row r="67" ht="14.25" spans="1:6">
      <c r="A67" s="376" t="s">
        <v>708</v>
      </c>
      <c r="B67" s="376" t="s">
        <v>709</v>
      </c>
      <c r="C67" s="376" t="s">
        <v>710</v>
      </c>
      <c r="D67" s="374" t="s">
        <v>558</v>
      </c>
      <c r="E67" s="374" t="s">
        <v>559</v>
      </c>
      <c r="F67" s="374" t="s">
        <v>560</v>
      </c>
    </row>
    <row r="68" ht="14.25" spans="1:6">
      <c r="A68" s="374" t="s">
        <v>720</v>
      </c>
      <c r="B68" s="374" t="s">
        <v>721</v>
      </c>
      <c r="C68" s="374" t="s">
        <v>722</v>
      </c>
      <c r="D68" s="373" t="s">
        <v>1114</v>
      </c>
      <c r="E68" s="373"/>
      <c r="F68" s="373"/>
    </row>
    <row r="69" ht="14.25" spans="1:6">
      <c r="A69" s="374" t="s">
        <v>717</v>
      </c>
      <c r="B69" s="374" t="s">
        <v>718</v>
      </c>
      <c r="C69" s="374" t="s">
        <v>719</v>
      </c>
      <c r="D69" s="374" t="s">
        <v>190</v>
      </c>
      <c r="E69" s="374" t="s">
        <v>191</v>
      </c>
      <c r="F69" s="374" t="s">
        <v>192</v>
      </c>
    </row>
    <row r="70" ht="14.25" spans="1:6">
      <c r="A70" s="374" t="s">
        <v>732</v>
      </c>
      <c r="B70" s="374" t="s">
        <v>733</v>
      </c>
      <c r="C70" s="374" t="s">
        <v>734</v>
      </c>
      <c r="D70" s="373" t="s">
        <v>1115</v>
      </c>
      <c r="E70" s="373"/>
      <c r="F70" s="373"/>
    </row>
    <row r="71" ht="14.25" spans="1:6">
      <c r="A71" s="374" t="s">
        <v>1116</v>
      </c>
      <c r="B71" s="374" t="s">
        <v>1117</v>
      </c>
      <c r="C71" s="374" t="s">
        <v>725</v>
      </c>
      <c r="D71" s="374" t="s">
        <v>271</v>
      </c>
      <c r="E71" s="374" t="s">
        <v>272</v>
      </c>
      <c r="F71" s="374" t="s">
        <v>273</v>
      </c>
    </row>
    <row r="72" ht="14.25" spans="1:6">
      <c r="A72" s="374" t="s">
        <v>729</v>
      </c>
      <c r="B72" s="374" t="s">
        <v>730</v>
      </c>
      <c r="C72" s="374" t="s">
        <v>731</v>
      </c>
      <c r="D72" s="374" t="s">
        <v>392</v>
      </c>
      <c r="E72" s="374" t="s">
        <v>1118</v>
      </c>
      <c r="F72" s="374" t="s">
        <v>394</v>
      </c>
    </row>
    <row r="73" ht="14.25" spans="1:6">
      <c r="A73" s="374" t="s">
        <v>735</v>
      </c>
      <c r="B73" s="374" t="s">
        <v>1119</v>
      </c>
      <c r="C73" s="374" t="s">
        <v>1120</v>
      </c>
      <c r="D73" s="374" t="s">
        <v>277</v>
      </c>
      <c r="E73" s="374" t="s">
        <v>278</v>
      </c>
      <c r="F73" s="374" t="s">
        <v>279</v>
      </c>
    </row>
    <row r="74" ht="14.25" spans="1:6">
      <c r="A74" s="374" t="s">
        <v>698</v>
      </c>
      <c r="B74" s="374" t="s">
        <v>699</v>
      </c>
      <c r="C74" s="374" t="s">
        <v>700</v>
      </c>
      <c r="D74" s="374" t="s">
        <v>274</v>
      </c>
      <c r="E74" s="374" t="s">
        <v>275</v>
      </c>
      <c r="F74" s="374" t="s">
        <v>276</v>
      </c>
    </row>
    <row r="75" ht="14.25" spans="1:6">
      <c r="A75" s="374" t="s">
        <v>816</v>
      </c>
      <c r="B75" s="374" t="s">
        <v>1121</v>
      </c>
      <c r="C75" s="374" t="s">
        <v>818</v>
      </c>
      <c r="D75" s="374" t="s">
        <v>298</v>
      </c>
      <c r="E75" s="374" t="s">
        <v>299</v>
      </c>
      <c r="F75" s="374" t="s">
        <v>300</v>
      </c>
    </row>
    <row r="76" ht="14.25" spans="1:6">
      <c r="A76" s="374" t="s">
        <v>759</v>
      </c>
      <c r="B76" s="374" t="s">
        <v>760</v>
      </c>
      <c r="C76" s="374" t="s">
        <v>761</v>
      </c>
      <c r="D76" s="374" t="s">
        <v>283</v>
      </c>
      <c r="E76" s="374" t="s">
        <v>1122</v>
      </c>
      <c r="F76" s="374" t="s">
        <v>285</v>
      </c>
    </row>
    <row r="77" ht="14.25" spans="1:6">
      <c r="A77" s="374" t="s">
        <v>691</v>
      </c>
      <c r="B77" s="374" t="s">
        <v>692</v>
      </c>
      <c r="C77" s="374" t="s">
        <v>693</v>
      </c>
      <c r="D77" s="374" t="s">
        <v>292</v>
      </c>
      <c r="E77" s="374" t="s">
        <v>293</v>
      </c>
      <c r="F77" s="374" t="s">
        <v>294</v>
      </c>
    </row>
    <row r="78" ht="14.25" spans="1:6">
      <c r="A78" s="374" t="s">
        <v>744</v>
      </c>
      <c r="B78" s="374" t="s">
        <v>745</v>
      </c>
      <c r="C78" s="374" t="s">
        <v>746</v>
      </c>
      <c r="D78" s="374" t="s">
        <v>332</v>
      </c>
      <c r="E78" s="374" t="s">
        <v>333</v>
      </c>
      <c r="F78" s="374" t="s">
        <v>334</v>
      </c>
    </row>
    <row r="79" ht="14.25" spans="1:6">
      <c r="A79" s="374" t="s">
        <v>216</v>
      </c>
      <c r="B79" s="374" t="s">
        <v>217</v>
      </c>
      <c r="C79" s="374" t="s">
        <v>218</v>
      </c>
      <c r="D79" s="374" t="s">
        <v>295</v>
      </c>
      <c r="E79" s="374" t="s">
        <v>1123</v>
      </c>
      <c r="F79" s="374" t="s">
        <v>297</v>
      </c>
    </row>
    <row r="80" ht="14.25" spans="1:6">
      <c r="A80" s="374" t="s">
        <v>682</v>
      </c>
      <c r="B80" s="374" t="s">
        <v>683</v>
      </c>
      <c r="C80" s="374" t="s">
        <v>684</v>
      </c>
      <c r="D80" s="374" t="s">
        <v>280</v>
      </c>
      <c r="E80" s="374" t="s">
        <v>281</v>
      </c>
      <c r="F80" s="374" t="s">
        <v>282</v>
      </c>
    </row>
    <row r="81" ht="14.25" spans="1:6">
      <c r="A81" s="374" t="s">
        <v>762</v>
      </c>
      <c r="B81" s="374" t="s">
        <v>763</v>
      </c>
      <c r="C81" s="374" t="s">
        <v>764</v>
      </c>
      <c r="D81" s="374" t="s">
        <v>305</v>
      </c>
      <c r="E81" s="374" t="s">
        <v>306</v>
      </c>
      <c r="F81" s="374" t="s">
        <v>307</v>
      </c>
    </row>
    <row r="82" ht="14.25" spans="1:6">
      <c r="A82" s="374" t="s">
        <v>1124</v>
      </c>
      <c r="B82" s="374" t="s">
        <v>670</v>
      </c>
      <c r="C82" s="374" t="s">
        <v>671</v>
      </c>
      <c r="D82" s="374" t="s">
        <v>308</v>
      </c>
      <c r="E82" s="374" t="s">
        <v>309</v>
      </c>
      <c r="F82" s="374" t="s">
        <v>310</v>
      </c>
    </row>
    <row r="83" ht="14.25" spans="1:6">
      <c r="A83" s="374" t="s">
        <v>679</v>
      </c>
      <c r="B83" s="374" t="s">
        <v>1125</v>
      </c>
      <c r="C83" s="374" t="s">
        <v>681</v>
      </c>
      <c r="D83" s="374" t="s">
        <v>311</v>
      </c>
      <c r="E83" s="374" t="s">
        <v>312</v>
      </c>
      <c r="F83" s="374" t="s">
        <v>313</v>
      </c>
    </row>
    <row r="84" ht="14.25" spans="1:6">
      <c r="A84" s="374" t="s">
        <v>203</v>
      </c>
      <c r="B84" s="374" t="s">
        <v>204</v>
      </c>
      <c r="C84" s="374" t="s">
        <v>205</v>
      </c>
      <c r="D84" s="374" t="s">
        <v>335</v>
      </c>
      <c r="E84" s="374" t="s">
        <v>336</v>
      </c>
      <c r="F84" s="374" t="s">
        <v>337</v>
      </c>
    </row>
    <row r="85" ht="14.25" spans="1:6">
      <c r="A85" s="374" t="s">
        <v>738</v>
      </c>
      <c r="B85" s="374" t="s">
        <v>739</v>
      </c>
      <c r="C85" s="374" t="s">
        <v>740</v>
      </c>
      <c r="D85" s="374" t="s">
        <v>302</v>
      </c>
      <c r="E85" s="374" t="s">
        <v>1126</v>
      </c>
      <c r="F85" s="374" t="s">
        <v>304</v>
      </c>
    </row>
    <row r="86" ht="14.25" spans="1:6">
      <c r="A86" s="374" t="s">
        <v>783</v>
      </c>
      <c r="B86" s="374" t="s">
        <v>784</v>
      </c>
      <c r="C86" s="374" t="s">
        <v>785</v>
      </c>
      <c r="D86" s="374" t="s">
        <v>317</v>
      </c>
      <c r="E86" s="374" t="s">
        <v>318</v>
      </c>
      <c r="F86" s="374" t="s">
        <v>319</v>
      </c>
    </row>
    <row r="87" ht="14.25" spans="1:6">
      <c r="A87" s="374" t="s">
        <v>209</v>
      </c>
      <c r="B87" s="374" t="s">
        <v>210</v>
      </c>
      <c r="C87" s="374" t="s">
        <v>211</v>
      </c>
      <c r="D87" s="374" t="s">
        <v>286</v>
      </c>
      <c r="E87" s="374" t="s">
        <v>287</v>
      </c>
      <c r="F87" s="374" t="s">
        <v>288</v>
      </c>
    </row>
    <row r="88" ht="14.25" spans="1:6">
      <c r="A88" s="374" t="s">
        <v>741</v>
      </c>
      <c r="B88" s="374" t="s">
        <v>742</v>
      </c>
      <c r="C88" s="374" t="s">
        <v>743</v>
      </c>
      <c r="D88" s="374" t="s">
        <v>289</v>
      </c>
      <c r="E88" s="374" t="s">
        <v>290</v>
      </c>
      <c r="F88" s="374" t="s">
        <v>291</v>
      </c>
    </row>
    <row r="89" ht="14.25" spans="1:6">
      <c r="A89" s="378" t="s">
        <v>1127</v>
      </c>
      <c r="B89" s="378" t="s">
        <v>1128</v>
      </c>
      <c r="C89" s="378" t="s">
        <v>208</v>
      </c>
      <c r="D89" s="374" t="s">
        <v>320</v>
      </c>
      <c r="E89" s="374" t="s">
        <v>321</v>
      </c>
      <c r="F89" s="374" t="s">
        <v>322</v>
      </c>
    </row>
    <row r="90" ht="14.25" spans="1:6">
      <c r="A90" s="374" t="s">
        <v>747</v>
      </c>
      <c r="B90" s="374" t="s">
        <v>748</v>
      </c>
      <c r="C90" s="374" t="s">
        <v>749</v>
      </c>
      <c r="D90" s="374" t="s">
        <v>323</v>
      </c>
      <c r="E90" s="374" t="s">
        <v>324</v>
      </c>
      <c r="F90" s="374" t="s">
        <v>325</v>
      </c>
    </row>
    <row r="91" ht="14.25" spans="1:6">
      <c r="A91" s="374" t="s">
        <v>750</v>
      </c>
      <c r="B91" s="374" t="s">
        <v>751</v>
      </c>
      <c r="C91" s="374" t="s">
        <v>752</v>
      </c>
      <c r="D91" s="374" t="s">
        <v>326</v>
      </c>
      <c r="E91" s="374" t="s">
        <v>327</v>
      </c>
      <c r="F91" s="374" t="s">
        <v>328</v>
      </c>
    </row>
    <row r="92" ht="14.25" spans="1:6">
      <c r="A92" s="374" t="s">
        <v>823</v>
      </c>
      <c r="B92" s="374" t="s">
        <v>824</v>
      </c>
      <c r="C92" s="374" t="s">
        <v>825</v>
      </c>
      <c r="D92" s="374" t="s">
        <v>329</v>
      </c>
      <c r="E92" s="374" t="s">
        <v>330</v>
      </c>
      <c r="F92" s="374" t="s">
        <v>331</v>
      </c>
    </row>
    <row r="93" ht="14.25" spans="1:6">
      <c r="A93" s="374" t="s">
        <v>813</v>
      </c>
      <c r="B93" s="374" t="s">
        <v>814</v>
      </c>
      <c r="C93" s="374" t="s">
        <v>815</v>
      </c>
      <c r="D93" s="373" t="s">
        <v>1129</v>
      </c>
      <c r="E93" s="373"/>
      <c r="F93" s="373"/>
    </row>
    <row r="94" ht="14.25" spans="1:6">
      <c r="A94" s="374" t="s">
        <v>753</v>
      </c>
      <c r="B94" s="374" t="s">
        <v>1130</v>
      </c>
      <c r="C94" s="374" t="s">
        <v>755</v>
      </c>
      <c r="D94" s="374" t="s">
        <v>82</v>
      </c>
      <c r="E94" s="374" t="s">
        <v>265</v>
      </c>
      <c r="F94" s="374" t="s">
        <v>266</v>
      </c>
    </row>
    <row r="95" ht="14.25" spans="1:6">
      <c r="A95" s="374" t="s">
        <v>756</v>
      </c>
      <c r="B95" s="374" t="s">
        <v>757</v>
      </c>
      <c r="C95" s="374" t="s">
        <v>758</v>
      </c>
      <c r="D95" s="374" t="s">
        <v>83</v>
      </c>
      <c r="E95" s="374" t="s">
        <v>268</v>
      </c>
      <c r="F95" s="374" t="s">
        <v>269</v>
      </c>
    </row>
    <row r="96" ht="14.25" spans="1:6">
      <c r="A96" s="374" t="s">
        <v>672</v>
      </c>
      <c r="B96" s="374" t="s">
        <v>673</v>
      </c>
      <c r="C96" s="374" t="s">
        <v>674</v>
      </c>
      <c r="D96" s="373" t="s">
        <v>1131</v>
      </c>
      <c r="E96" s="373"/>
      <c r="F96" s="373"/>
    </row>
    <row r="97" ht="14.25" spans="1:6">
      <c r="A97" s="374" t="s">
        <v>704</v>
      </c>
      <c r="B97" s="374" t="s">
        <v>705</v>
      </c>
      <c r="C97" s="374" t="s">
        <v>706</v>
      </c>
      <c r="D97" s="379" t="s">
        <v>256</v>
      </c>
      <c r="E97" s="379" t="s">
        <v>257</v>
      </c>
      <c r="F97" s="379" t="s">
        <v>258</v>
      </c>
    </row>
    <row r="98" ht="14.25" spans="1:6">
      <c r="A98" s="374" t="s">
        <v>826</v>
      </c>
      <c r="B98" s="374" t="s">
        <v>827</v>
      </c>
      <c r="C98" s="374" t="s">
        <v>828</v>
      </c>
      <c r="D98" s="373" t="s">
        <v>1132</v>
      </c>
      <c r="E98" s="373"/>
      <c r="F98" s="373"/>
    </row>
    <row r="99" ht="14.25" spans="1:6">
      <c r="A99" s="374" t="s">
        <v>765</v>
      </c>
      <c r="B99" s="374" t="s">
        <v>766</v>
      </c>
      <c r="C99" s="374" t="s">
        <v>767</v>
      </c>
      <c r="D99" s="374" t="s">
        <v>77</v>
      </c>
      <c r="E99" s="374" t="s">
        <v>171</v>
      </c>
      <c r="F99" s="374" t="s">
        <v>172</v>
      </c>
    </row>
    <row r="100" ht="14.25" spans="1:6">
      <c r="A100" s="374" t="s">
        <v>1133</v>
      </c>
      <c r="B100" s="374" t="s">
        <v>1134</v>
      </c>
      <c r="C100" s="374" t="s">
        <v>1135</v>
      </c>
      <c r="D100" s="373" t="s">
        <v>1136</v>
      </c>
      <c r="E100" s="373"/>
      <c r="F100" s="373"/>
    </row>
    <row r="101" ht="14.25" spans="1:6">
      <c r="A101" s="374" t="s">
        <v>774</v>
      </c>
      <c r="B101" s="374" t="s">
        <v>775</v>
      </c>
      <c r="C101" s="374" t="s">
        <v>776</v>
      </c>
      <c r="D101" s="374" t="s">
        <v>154</v>
      </c>
      <c r="E101" s="374" t="s">
        <v>155</v>
      </c>
      <c r="F101" s="374" t="s">
        <v>156</v>
      </c>
    </row>
    <row r="102" ht="14.25" spans="1:6">
      <c r="A102" s="374" t="s">
        <v>252</v>
      </c>
      <c r="B102" s="374" t="s">
        <v>253</v>
      </c>
      <c r="C102" s="374" t="s">
        <v>254</v>
      </c>
      <c r="D102" s="373" t="s">
        <v>1137</v>
      </c>
      <c r="E102" s="373"/>
      <c r="F102" s="373"/>
    </row>
    <row r="103" ht="14.25" spans="1:6">
      <c r="A103" s="374" t="s">
        <v>777</v>
      </c>
      <c r="B103" s="374" t="s">
        <v>778</v>
      </c>
      <c r="C103" s="374" t="s">
        <v>779</v>
      </c>
      <c r="D103" s="374" t="s">
        <v>160</v>
      </c>
      <c r="E103" s="374" t="s">
        <v>161</v>
      </c>
      <c r="F103" s="374" t="s">
        <v>162</v>
      </c>
    </row>
    <row r="104" ht="14.25" spans="1:6">
      <c r="A104" s="374" t="s">
        <v>197</v>
      </c>
      <c r="B104" s="374" t="s">
        <v>1138</v>
      </c>
      <c r="C104" s="374" t="s">
        <v>199</v>
      </c>
      <c r="D104" s="373" t="s">
        <v>1139</v>
      </c>
      <c r="E104" s="373"/>
      <c r="F104" s="373"/>
    </row>
    <row r="105" ht="14.25" spans="1:6">
      <c r="A105" s="374" t="s">
        <v>1140</v>
      </c>
      <c r="B105" s="374" t="s">
        <v>1141</v>
      </c>
      <c r="C105" s="374" t="s">
        <v>1142</v>
      </c>
      <c r="D105" s="374" t="s">
        <v>148</v>
      </c>
      <c r="E105" s="374" t="s">
        <v>1143</v>
      </c>
      <c r="F105" s="374" t="s">
        <v>150</v>
      </c>
    </row>
    <row r="106" ht="14.25" spans="1:6">
      <c r="A106" s="374" t="s">
        <v>666</v>
      </c>
      <c r="B106" s="374" t="s">
        <v>667</v>
      </c>
      <c r="C106" s="374" t="s">
        <v>668</v>
      </c>
      <c r="D106" s="373" t="s">
        <v>1144</v>
      </c>
      <c r="E106" s="373"/>
      <c r="F106" s="373"/>
    </row>
    <row r="107" ht="14.25" spans="1:6">
      <c r="A107" s="374" t="s">
        <v>194</v>
      </c>
      <c r="B107" s="374" t="s">
        <v>1145</v>
      </c>
      <c r="C107" s="374" t="s">
        <v>196</v>
      </c>
      <c r="D107" s="374" t="s">
        <v>181</v>
      </c>
      <c r="E107" s="374" t="s">
        <v>182</v>
      </c>
      <c r="F107" s="374" t="s">
        <v>183</v>
      </c>
    </row>
    <row r="108" ht="14.25" spans="1:6">
      <c r="A108" s="374" t="s">
        <v>1146</v>
      </c>
      <c r="B108" s="374" t="s">
        <v>820</v>
      </c>
      <c r="C108" s="374" t="s">
        <v>821</v>
      </c>
      <c r="D108" s="373" t="s">
        <v>1147</v>
      </c>
      <c r="E108" s="373"/>
      <c r="F108" s="373"/>
    </row>
    <row r="109" ht="14.25" spans="1:6">
      <c r="A109" s="374" t="s">
        <v>685</v>
      </c>
      <c r="B109" s="374" t="s">
        <v>686</v>
      </c>
      <c r="C109" s="374" t="s">
        <v>687</v>
      </c>
      <c r="D109" s="374" t="s">
        <v>174</v>
      </c>
      <c r="E109" s="374" t="s">
        <v>175</v>
      </c>
      <c r="F109" s="374" t="s">
        <v>176</v>
      </c>
    </row>
    <row r="110" ht="14.25" spans="1:6">
      <c r="A110" s="374" t="s">
        <v>237</v>
      </c>
      <c r="B110" s="374" t="s">
        <v>1148</v>
      </c>
      <c r="C110" s="374" t="s">
        <v>239</v>
      </c>
      <c r="D110" s="374" t="s">
        <v>177</v>
      </c>
      <c r="E110" s="374" t="s">
        <v>178</v>
      </c>
      <c r="F110" s="374" t="s">
        <v>179</v>
      </c>
    </row>
    <row r="111" ht="14.25" spans="1:6">
      <c r="A111" s="374" t="s">
        <v>786</v>
      </c>
      <c r="B111" s="374" t="s">
        <v>787</v>
      </c>
      <c r="C111" s="374" t="s">
        <v>788</v>
      </c>
      <c r="D111" s="373" t="s">
        <v>1149</v>
      </c>
      <c r="E111" s="373"/>
      <c r="F111" s="373"/>
    </row>
    <row r="112" ht="14.25" spans="1:6">
      <c r="A112" s="374" t="s">
        <v>792</v>
      </c>
      <c r="B112" s="374" t="s">
        <v>1150</v>
      </c>
      <c r="C112" s="374" t="s">
        <v>794</v>
      </c>
      <c r="D112" s="374" t="s">
        <v>157</v>
      </c>
      <c r="E112" s="374" t="s">
        <v>158</v>
      </c>
      <c r="F112" s="374" t="s">
        <v>159</v>
      </c>
    </row>
    <row r="113" ht="14.25" spans="1:6">
      <c r="A113" s="374" t="s">
        <v>795</v>
      </c>
      <c r="B113" s="374" t="s">
        <v>1151</v>
      </c>
      <c r="C113" s="374" t="s">
        <v>797</v>
      </c>
      <c r="D113" s="373" t="s">
        <v>1152</v>
      </c>
      <c r="E113" s="373"/>
      <c r="F113" s="373"/>
    </row>
    <row r="114" ht="14.25" spans="1:6">
      <c r="A114" s="374" t="s">
        <v>798</v>
      </c>
      <c r="B114" s="374" t="s">
        <v>799</v>
      </c>
      <c r="C114" s="374" t="s">
        <v>1153</v>
      </c>
      <c r="D114" s="374" t="s">
        <v>167</v>
      </c>
      <c r="E114" s="374" t="s">
        <v>168</v>
      </c>
      <c r="F114" s="374" t="s">
        <v>169</v>
      </c>
    </row>
    <row r="115" ht="14.25" spans="1:6">
      <c r="A115" s="374" t="s">
        <v>1154</v>
      </c>
      <c r="B115" s="374" t="s">
        <v>1155</v>
      </c>
      <c r="C115" s="374" t="s">
        <v>1156</v>
      </c>
      <c r="D115" s="373" t="s">
        <v>1157</v>
      </c>
      <c r="E115" s="373"/>
      <c r="F115" s="373"/>
    </row>
    <row r="116" ht="14.25" spans="1:6">
      <c r="A116" s="374" t="s">
        <v>801</v>
      </c>
      <c r="B116" s="374" t="s">
        <v>1158</v>
      </c>
      <c r="C116" s="374" t="s">
        <v>803</v>
      </c>
      <c r="D116" s="374" t="s">
        <v>151</v>
      </c>
      <c r="E116" s="374" t="s">
        <v>1159</v>
      </c>
      <c r="F116" s="374" t="s">
        <v>153</v>
      </c>
    </row>
    <row r="117" ht="14.25" spans="1:6">
      <c r="A117" s="374" t="s">
        <v>807</v>
      </c>
      <c r="B117" s="374" t="s">
        <v>808</v>
      </c>
      <c r="C117" s="374" t="s">
        <v>809</v>
      </c>
      <c r="D117" s="27"/>
      <c r="E117" s="27"/>
      <c r="F117" s="27"/>
    </row>
    <row r="118" ht="14.25" spans="1:6">
      <c r="A118" s="374" t="s">
        <v>688</v>
      </c>
      <c r="B118" s="374" t="s">
        <v>689</v>
      </c>
      <c r="C118" s="374" t="s">
        <v>690</v>
      </c>
      <c r="D118" s="27"/>
      <c r="E118" s="27"/>
      <c r="F118" s="27"/>
    </row>
    <row r="119" ht="14.25" spans="1:6">
      <c r="A119" s="374" t="s">
        <v>810</v>
      </c>
      <c r="B119" s="374" t="s">
        <v>811</v>
      </c>
      <c r="C119" s="374" t="s">
        <v>812</v>
      </c>
      <c r="D119" s="27"/>
      <c r="E119" s="27"/>
      <c r="F119" s="27"/>
    </row>
    <row r="120" ht="14.25" spans="1:6">
      <c r="A120" s="374" t="s">
        <v>768</v>
      </c>
      <c r="B120" s="374" t="s">
        <v>1160</v>
      </c>
      <c r="C120" s="374" t="s">
        <v>770</v>
      </c>
      <c r="D120" s="27"/>
      <c r="E120" s="27"/>
      <c r="F120" s="27"/>
    </row>
    <row r="121" ht="14.25" spans="1:6">
      <c r="A121" s="374" t="s">
        <v>701</v>
      </c>
      <c r="B121" s="374" t="s">
        <v>702</v>
      </c>
      <c r="C121" s="374" t="s">
        <v>703</v>
      </c>
      <c r="D121" s="27"/>
      <c r="E121" s="27"/>
      <c r="F121" s="27"/>
    </row>
    <row r="122" ht="14.25" spans="1:6">
      <c r="A122" s="374" t="s">
        <v>249</v>
      </c>
      <c r="B122" s="374" t="s">
        <v>250</v>
      </c>
      <c r="C122" s="374" t="s">
        <v>251</v>
      </c>
      <c r="D122" s="27"/>
      <c r="E122" s="27"/>
      <c r="F122" s="27"/>
    </row>
    <row r="123" ht="14.25" spans="1:6">
      <c r="A123" s="375" t="s">
        <v>1161</v>
      </c>
      <c r="B123" s="375" t="s">
        <v>676</v>
      </c>
      <c r="C123" s="375" t="s">
        <v>677</v>
      </c>
      <c r="D123" s="27"/>
      <c r="E123" s="27"/>
      <c r="F123" s="27"/>
    </row>
    <row r="124" ht="14.25" spans="1:6">
      <c r="A124" s="374" t="s">
        <v>1162</v>
      </c>
      <c r="B124" s="374" t="s">
        <v>1163</v>
      </c>
      <c r="C124" s="374" t="s">
        <v>1164</v>
      </c>
      <c r="D124" s="27"/>
      <c r="E124" s="27"/>
      <c r="F124" s="27"/>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07" t="s">
        <v>1165</v>
      </c>
      <c r="B1" s="308"/>
      <c r="C1" s="308"/>
      <c r="D1" s="308"/>
      <c r="E1" s="308"/>
      <c r="F1" s="308"/>
      <c r="G1" s="308"/>
      <c r="H1" s="308"/>
      <c r="I1" s="308"/>
      <c r="J1" s="308"/>
      <c r="K1" s="308"/>
      <c r="L1" s="308"/>
      <c r="M1" s="308"/>
      <c r="N1" s="308"/>
      <c r="O1" s="308"/>
      <c r="P1" s="308"/>
      <c r="Q1" s="308"/>
      <c r="R1" s="308"/>
      <c r="S1" s="308"/>
      <c r="T1" s="308"/>
      <c r="U1" s="308"/>
      <c r="V1" s="308"/>
      <c r="W1" s="308"/>
      <c r="X1" s="32" t="s">
        <v>143</v>
      </c>
    </row>
    <row r="2" ht="22.5" spans="1:23">
      <c r="A2" s="309" t="s">
        <v>1166</v>
      </c>
      <c r="B2" s="309"/>
      <c r="C2" s="309"/>
      <c r="D2" s="309"/>
      <c r="E2" s="309"/>
      <c r="F2" s="309"/>
      <c r="G2" s="309"/>
      <c r="H2" s="309"/>
      <c r="I2" s="309"/>
      <c r="J2" s="309"/>
      <c r="K2" s="309"/>
      <c r="L2" s="309"/>
      <c r="M2" s="309"/>
      <c r="N2" s="309"/>
      <c r="O2" s="309"/>
      <c r="P2" s="309"/>
      <c r="Q2" s="309"/>
      <c r="R2" s="309"/>
      <c r="S2" s="309"/>
      <c r="T2" s="309"/>
      <c r="U2" s="309"/>
      <c r="V2" s="309"/>
      <c r="W2" s="309"/>
    </row>
    <row r="3" ht="35" customHeight="1" spans="1:25">
      <c r="A3" s="310" t="s">
        <v>1167</v>
      </c>
      <c r="B3" s="310" t="s">
        <v>921</v>
      </c>
      <c r="C3" s="310" t="s">
        <v>922</v>
      </c>
      <c r="D3" s="310" t="s">
        <v>82</v>
      </c>
      <c r="E3" s="310" t="s">
        <v>83</v>
      </c>
      <c r="F3" s="311" t="s">
        <v>998</v>
      </c>
      <c r="G3" s="311" t="s">
        <v>910</v>
      </c>
      <c r="H3" s="310" t="s">
        <v>151</v>
      </c>
      <c r="I3" s="311" t="s">
        <v>1168</v>
      </c>
      <c r="J3" s="311" t="s">
        <v>1169</v>
      </c>
      <c r="K3" s="310" t="s">
        <v>915</v>
      </c>
      <c r="L3" s="310" t="s">
        <v>157</v>
      </c>
      <c r="M3" s="310" t="s">
        <v>920</v>
      </c>
      <c r="N3" s="311" t="s">
        <v>1170</v>
      </c>
      <c r="O3" s="311" t="s">
        <v>1171</v>
      </c>
      <c r="P3" s="311" t="s">
        <v>1172</v>
      </c>
      <c r="Q3" s="357" t="s">
        <v>460</v>
      </c>
      <c r="R3" s="357" t="s">
        <v>499</v>
      </c>
      <c r="S3" s="357" t="s">
        <v>1173</v>
      </c>
      <c r="T3" s="357" t="s">
        <v>1174</v>
      </c>
      <c r="U3" s="357" t="s">
        <v>495</v>
      </c>
      <c r="V3" s="358" t="s">
        <v>1175</v>
      </c>
      <c r="W3" s="357" t="s">
        <v>1176</v>
      </c>
      <c r="X3" s="359" t="s">
        <v>1177</v>
      </c>
      <c r="Y3" s="359"/>
    </row>
    <row r="4" ht="35" customHeight="1" spans="1:25">
      <c r="A4" s="312" t="s">
        <v>1178</v>
      </c>
      <c r="B4" s="313">
        <v>35.2</v>
      </c>
      <c r="C4" s="313">
        <v>36.1</v>
      </c>
      <c r="D4" s="313">
        <v>37</v>
      </c>
      <c r="E4" s="313">
        <v>37</v>
      </c>
      <c r="F4" s="313">
        <v>29.9</v>
      </c>
      <c r="G4" s="313">
        <v>30.7</v>
      </c>
      <c r="H4" s="314">
        <v>17</v>
      </c>
      <c r="I4" s="342">
        <v>22.3167300380228</v>
      </c>
      <c r="J4" s="343">
        <v>16.4</v>
      </c>
      <c r="K4" s="314">
        <v>20.5</v>
      </c>
      <c r="L4" s="314">
        <v>16.4</v>
      </c>
      <c r="M4" s="343">
        <v>13.6</v>
      </c>
      <c r="N4" s="314">
        <v>22.8</v>
      </c>
      <c r="O4" s="344" t="s">
        <v>1179</v>
      </c>
      <c r="P4" s="343">
        <v>30.6</v>
      </c>
      <c r="Q4" s="343">
        <v>47.3</v>
      </c>
      <c r="R4" s="343">
        <v>44.7</v>
      </c>
      <c r="S4" s="343">
        <v>48</v>
      </c>
      <c r="T4" s="343">
        <v>56</v>
      </c>
      <c r="U4" s="343">
        <v>49</v>
      </c>
      <c r="V4" s="343">
        <v>42.6</v>
      </c>
      <c r="W4" s="343">
        <v>55</v>
      </c>
      <c r="X4" s="360"/>
      <c r="Y4" s="359"/>
    </row>
    <row r="5" ht="35" customHeight="1" spans="1:25">
      <c r="A5" s="315" t="s">
        <v>1180</v>
      </c>
      <c r="B5" s="313">
        <v>34.4</v>
      </c>
      <c r="C5" s="313">
        <v>35.4</v>
      </c>
      <c r="D5" s="313">
        <v>36.1</v>
      </c>
      <c r="E5" s="313">
        <v>36.1</v>
      </c>
      <c r="F5" s="313">
        <v>27.2</v>
      </c>
      <c r="G5" s="313">
        <v>30.1</v>
      </c>
      <c r="H5" s="314">
        <v>16.1</v>
      </c>
      <c r="I5" s="342">
        <v>19.0467680608365</v>
      </c>
      <c r="J5" s="343">
        <v>15.7</v>
      </c>
      <c r="K5" s="314">
        <v>19.9</v>
      </c>
      <c r="L5" s="314">
        <v>15.5</v>
      </c>
      <c r="M5" s="343">
        <v>13</v>
      </c>
      <c r="N5" s="314">
        <v>21.5</v>
      </c>
      <c r="O5" s="344" t="s">
        <v>1179</v>
      </c>
      <c r="P5" s="343">
        <v>29.1</v>
      </c>
      <c r="Q5" s="343">
        <v>45.4</v>
      </c>
      <c r="R5" s="343">
        <v>43</v>
      </c>
      <c r="S5" s="343">
        <v>44.8</v>
      </c>
      <c r="T5" s="343">
        <v>50</v>
      </c>
      <c r="U5" s="343">
        <v>46.4</v>
      </c>
      <c r="V5" s="343">
        <v>39.6</v>
      </c>
      <c r="W5" s="343">
        <v>53.6</v>
      </c>
      <c r="X5" s="360"/>
      <c r="Y5" s="359"/>
    </row>
    <row r="6" ht="35" customHeight="1" spans="1:25">
      <c r="A6" s="312" t="s">
        <v>1181</v>
      </c>
      <c r="B6" s="313">
        <v>33.9</v>
      </c>
      <c r="C6" s="313">
        <v>34.8</v>
      </c>
      <c r="D6" s="313">
        <v>35.6</v>
      </c>
      <c r="E6" s="313">
        <v>35.6</v>
      </c>
      <c r="F6" s="313">
        <v>27.2</v>
      </c>
      <c r="G6" s="313">
        <v>29.6</v>
      </c>
      <c r="H6" s="314">
        <v>15.2</v>
      </c>
      <c r="I6" s="342">
        <v>18.1342205323194</v>
      </c>
      <c r="J6" s="343">
        <v>15</v>
      </c>
      <c r="K6" s="314">
        <v>17.5</v>
      </c>
      <c r="L6" s="314">
        <v>14.7</v>
      </c>
      <c r="M6" s="343">
        <v>12.3</v>
      </c>
      <c r="N6" s="314">
        <v>21.3</v>
      </c>
      <c r="O6" s="344" t="s">
        <v>1179</v>
      </c>
      <c r="P6" s="343">
        <v>27.7</v>
      </c>
      <c r="Q6" s="343">
        <v>45.1</v>
      </c>
      <c r="R6" s="343">
        <v>42.4</v>
      </c>
      <c r="S6" s="343">
        <v>44.3</v>
      </c>
      <c r="T6" s="343">
        <v>49.4</v>
      </c>
      <c r="U6" s="343">
        <v>36.6</v>
      </c>
      <c r="V6" s="343">
        <v>38.4</v>
      </c>
      <c r="W6" s="343">
        <v>53</v>
      </c>
      <c r="X6" s="361" t="s">
        <v>1182</v>
      </c>
      <c r="Y6" s="364"/>
    </row>
    <row r="7" ht="35" customHeight="1" spans="1:25">
      <c r="A7" s="315" t="s">
        <v>1183</v>
      </c>
      <c r="B7" s="313">
        <v>32.4</v>
      </c>
      <c r="C7" s="313">
        <v>33.5</v>
      </c>
      <c r="D7" s="313">
        <v>33.7</v>
      </c>
      <c r="E7" s="313">
        <v>33.7</v>
      </c>
      <c r="F7" s="313">
        <v>26.8</v>
      </c>
      <c r="G7" s="313">
        <v>29</v>
      </c>
      <c r="H7" s="314">
        <v>12.3</v>
      </c>
      <c r="I7" s="342">
        <v>16.7653992395437</v>
      </c>
      <c r="J7" s="343">
        <v>13.2</v>
      </c>
      <c r="K7" s="314">
        <v>13.5</v>
      </c>
      <c r="L7" s="314">
        <v>12.3</v>
      </c>
      <c r="M7" s="343">
        <v>12</v>
      </c>
      <c r="N7" s="314">
        <v>14.9</v>
      </c>
      <c r="O7" s="344" t="s">
        <v>1179</v>
      </c>
      <c r="P7" s="343">
        <v>26.3</v>
      </c>
      <c r="Q7" s="343">
        <v>44.5</v>
      </c>
      <c r="R7" s="343">
        <v>41.8</v>
      </c>
      <c r="S7" s="343">
        <v>43.6</v>
      </c>
      <c r="T7" s="343">
        <v>48.4</v>
      </c>
      <c r="U7" s="343">
        <v>36.4</v>
      </c>
      <c r="V7" s="343">
        <v>37.5</v>
      </c>
      <c r="W7" s="343">
        <v>52.3</v>
      </c>
      <c r="X7" s="361"/>
      <c r="Y7" s="364"/>
    </row>
    <row r="8" ht="35" customHeight="1" spans="1:25">
      <c r="A8" s="316" t="s">
        <v>1184</v>
      </c>
      <c r="B8" s="313">
        <v>30.9</v>
      </c>
      <c r="C8" s="313">
        <v>31.7</v>
      </c>
      <c r="D8" s="313">
        <v>33.4</v>
      </c>
      <c r="E8" s="313">
        <v>33.4</v>
      </c>
      <c r="F8" s="313">
        <v>25.9</v>
      </c>
      <c r="G8" s="313">
        <v>28.6</v>
      </c>
      <c r="H8" s="314">
        <v>10.5</v>
      </c>
      <c r="I8" s="342">
        <v>15.7007604562738</v>
      </c>
      <c r="J8" s="343">
        <v>11.3</v>
      </c>
      <c r="K8" s="314">
        <v>11.5</v>
      </c>
      <c r="L8" s="314">
        <v>10.5</v>
      </c>
      <c r="M8" s="343">
        <v>11.6</v>
      </c>
      <c r="N8" s="314">
        <v>14.1</v>
      </c>
      <c r="O8" s="344" t="s">
        <v>1179</v>
      </c>
      <c r="P8" s="343">
        <v>24.8</v>
      </c>
      <c r="Q8" s="343">
        <v>44.1</v>
      </c>
      <c r="R8" s="343">
        <v>41.4</v>
      </c>
      <c r="S8" s="343">
        <v>43.2</v>
      </c>
      <c r="T8" s="343">
        <v>48.1</v>
      </c>
      <c r="U8" s="343">
        <v>35.8</v>
      </c>
      <c r="V8" s="343">
        <v>37.3</v>
      </c>
      <c r="W8" s="343">
        <v>51.9</v>
      </c>
      <c r="X8" s="305"/>
      <c r="Y8" s="305"/>
    </row>
    <row r="9" ht="35" customHeight="1" spans="1:23">
      <c r="A9" s="316" t="s">
        <v>1185</v>
      </c>
      <c r="B9" s="313">
        <v>29.7</v>
      </c>
      <c r="C9" s="313">
        <v>30.5</v>
      </c>
      <c r="D9" s="313">
        <v>32.7</v>
      </c>
      <c r="E9" s="313">
        <v>32.7</v>
      </c>
      <c r="F9" s="313">
        <v>25.1</v>
      </c>
      <c r="G9" s="313">
        <v>28.2</v>
      </c>
      <c r="H9" s="314">
        <v>10.4</v>
      </c>
      <c r="I9" s="342">
        <v>14.8642585551331</v>
      </c>
      <c r="J9" s="343">
        <v>11.3</v>
      </c>
      <c r="K9" s="314">
        <v>11.4</v>
      </c>
      <c r="L9" s="314">
        <v>10.4</v>
      </c>
      <c r="M9" s="343">
        <v>11.4</v>
      </c>
      <c r="N9" s="314">
        <v>13.1</v>
      </c>
      <c r="O9" s="344" t="s">
        <v>1179</v>
      </c>
      <c r="P9" s="343">
        <v>23.4</v>
      </c>
      <c r="Q9" s="343">
        <v>43.7</v>
      </c>
      <c r="R9" s="343">
        <v>41.1</v>
      </c>
      <c r="S9" s="343">
        <v>42.8</v>
      </c>
      <c r="T9" s="343">
        <v>47.7</v>
      </c>
      <c r="U9" s="343">
        <v>35.4</v>
      </c>
      <c r="V9" s="343">
        <v>36.8</v>
      </c>
      <c r="W9" s="343">
        <v>51.4</v>
      </c>
    </row>
    <row r="10" ht="35" customHeight="1" spans="1:23">
      <c r="A10" s="317" t="s">
        <v>1186</v>
      </c>
      <c r="B10" s="313">
        <v>29.2</v>
      </c>
      <c r="C10" s="313">
        <v>30.2</v>
      </c>
      <c r="D10" s="313">
        <v>32.4</v>
      </c>
      <c r="E10" s="313">
        <v>32.4</v>
      </c>
      <c r="F10" s="313">
        <v>24.9</v>
      </c>
      <c r="G10" s="313">
        <v>28</v>
      </c>
      <c r="H10" s="314">
        <v>9.9</v>
      </c>
      <c r="I10" s="342">
        <v>14.3319391634981</v>
      </c>
      <c r="J10" s="343">
        <v>10.9</v>
      </c>
      <c r="K10" s="314">
        <v>10.9</v>
      </c>
      <c r="L10" s="314">
        <v>9.9</v>
      </c>
      <c r="M10" s="343">
        <v>11.1</v>
      </c>
      <c r="N10" s="314">
        <v>12.6</v>
      </c>
      <c r="O10" s="345" t="s">
        <v>1179</v>
      </c>
      <c r="P10" s="343">
        <v>22</v>
      </c>
      <c r="Q10" s="343">
        <v>43.2</v>
      </c>
      <c r="R10" s="343">
        <v>40.8</v>
      </c>
      <c r="S10" s="343">
        <v>42.5</v>
      </c>
      <c r="T10" s="343">
        <v>47.4</v>
      </c>
      <c r="U10" s="343">
        <v>35</v>
      </c>
      <c r="V10" s="343">
        <v>36.5</v>
      </c>
      <c r="W10" s="343">
        <v>51</v>
      </c>
    </row>
    <row r="11" ht="35" customHeight="1" spans="1:23">
      <c r="A11" s="318" t="s">
        <v>1187</v>
      </c>
      <c r="B11" s="318"/>
      <c r="C11" s="318"/>
      <c r="D11" s="318"/>
      <c r="E11" s="318"/>
      <c r="F11" s="318"/>
      <c r="G11" s="318"/>
      <c r="H11" s="318"/>
      <c r="I11" s="318"/>
      <c r="J11" s="318"/>
      <c r="K11" s="318"/>
      <c r="L11" s="318"/>
      <c r="M11" s="318"/>
      <c r="N11" s="318"/>
      <c r="O11" s="318"/>
      <c r="P11" s="318"/>
      <c r="Q11" s="318"/>
      <c r="R11" s="318"/>
      <c r="S11" s="318"/>
      <c r="T11" s="318"/>
      <c r="U11" s="318"/>
      <c r="V11" s="318"/>
      <c r="W11" s="318"/>
    </row>
    <row r="12" ht="35" customHeight="1" spans="1:23">
      <c r="A12" s="309" t="s">
        <v>1188</v>
      </c>
      <c r="B12" s="309"/>
      <c r="C12" s="309"/>
      <c r="D12" s="309"/>
      <c r="E12" s="309"/>
      <c r="F12" s="309"/>
      <c r="G12" s="309"/>
      <c r="H12" s="309"/>
      <c r="I12" s="309"/>
      <c r="J12" s="309"/>
      <c r="K12" s="309"/>
      <c r="L12" s="309"/>
      <c r="M12" s="309"/>
      <c r="N12" s="309"/>
      <c r="O12" s="309"/>
      <c r="P12" s="309"/>
      <c r="Q12" s="309"/>
      <c r="R12" s="309"/>
      <c r="S12" s="309"/>
      <c r="T12" s="309"/>
      <c r="U12" s="309"/>
      <c r="V12" s="309"/>
      <c r="W12" s="309"/>
    </row>
    <row r="13" ht="54" spans="1:23">
      <c r="A13" s="310" t="s">
        <v>1167</v>
      </c>
      <c r="B13" s="310" t="s">
        <v>921</v>
      </c>
      <c r="C13" s="310" t="s">
        <v>922</v>
      </c>
      <c r="D13" s="310" t="s">
        <v>82</v>
      </c>
      <c r="E13" s="310" t="s">
        <v>83</v>
      </c>
      <c r="F13" s="311" t="s">
        <v>998</v>
      </c>
      <c r="G13" s="311" t="s">
        <v>910</v>
      </c>
      <c r="H13" s="310" t="s">
        <v>151</v>
      </c>
      <c r="I13" s="311" t="s">
        <v>1189</v>
      </c>
      <c r="J13" s="311" t="s">
        <v>1169</v>
      </c>
      <c r="K13" s="310" t="s">
        <v>915</v>
      </c>
      <c r="L13" s="310" t="s">
        <v>157</v>
      </c>
      <c r="M13" s="310" t="s">
        <v>920</v>
      </c>
      <c r="N13" s="311" t="s">
        <v>1170</v>
      </c>
      <c r="O13" s="311" t="s">
        <v>1171</v>
      </c>
      <c r="P13" s="311" t="s">
        <v>1172</v>
      </c>
      <c r="Q13" s="362" t="s">
        <v>460</v>
      </c>
      <c r="R13" s="362" t="s">
        <v>499</v>
      </c>
      <c r="S13" s="362" t="s">
        <v>1173</v>
      </c>
      <c r="T13" s="362" t="s">
        <v>1174</v>
      </c>
      <c r="U13" s="362" t="s">
        <v>495</v>
      </c>
      <c r="V13" s="363" t="s">
        <v>1175</v>
      </c>
      <c r="W13" s="362" t="s">
        <v>1176</v>
      </c>
    </row>
    <row r="14" ht="18" spans="1:23">
      <c r="A14" s="319" t="s">
        <v>1183</v>
      </c>
      <c r="B14" s="313">
        <v>40.4</v>
      </c>
      <c r="C14" s="313">
        <v>41.6</v>
      </c>
      <c r="D14" s="313">
        <v>41.9</v>
      </c>
      <c r="E14" s="313">
        <v>41.9</v>
      </c>
      <c r="F14" s="313">
        <v>30.8</v>
      </c>
      <c r="G14" s="313">
        <v>33.1</v>
      </c>
      <c r="H14" s="314">
        <v>15.1</v>
      </c>
      <c r="I14" s="346">
        <v>21.4</v>
      </c>
      <c r="J14" s="343">
        <v>15.3</v>
      </c>
      <c r="K14" s="314">
        <v>16.2</v>
      </c>
      <c r="L14" s="347">
        <v>15.1</v>
      </c>
      <c r="M14" s="343">
        <v>15.5</v>
      </c>
      <c r="N14" s="314">
        <v>17.6</v>
      </c>
      <c r="O14" s="344" t="s">
        <v>1179</v>
      </c>
      <c r="P14" s="343">
        <v>28.8</v>
      </c>
      <c r="Q14" s="343">
        <v>45.5</v>
      </c>
      <c r="R14" s="343">
        <v>42.9</v>
      </c>
      <c r="S14" s="343">
        <v>44.6</v>
      </c>
      <c r="T14" s="343">
        <v>49.3</v>
      </c>
      <c r="U14" s="343">
        <v>39.1</v>
      </c>
      <c r="V14" s="343">
        <v>38.8</v>
      </c>
      <c r="W14" s="343">
        <v>53.1</v>
      </c>
    </row>
    <row r="15" ht="18" spans="1:23">
      <c r="A15" s="319" t="s">
        <v>113</v>
      </c>
      <c r="B15" s="313">
        <v>38.6</v>
      </c>
      <c r="C15" s="313">
        <v>39.6</v>
      </c>
      <c r="D15" s="313">
        <v>41.4</v>
      </c>
      <c r="E15" s="313">
        <v>41.4</v>
      </c>
      <c r="F15" s="313">
        <v>29.9</v>
      </c>
      <c r="G15" s="313">
        <v>32.7</v>
      </c>
      <c r="H15" s="314">
        <v>13.2</v>
      </c>
      <c r="I15" s="346">
        <v>19.8</v>
      </c>
      <c r="J15" s="343">
        <v>13.4</v>
      </c>
      <c r="K15" s="314">
        <v>14.3</v>
      </c>
      <c r="L15" s="347">
        <v>13.2</v>
      </c>
      <c r="M15" s="343">
        <v>15.1</v>
      </c>
      <c r="N15" s="314">
        <v>16.8</v>
      </c>
      <c r="O15" s="344" t="s">
        <v>1179</v>
      </c>
      <c r="P15" s="343">
        <v>27.3</v>
      </c>
      <c r="Q15" s="343">
        <v>45.1</v>
      </c>
      <c r="R15" s="343">
        <v>42.5</v>
      </c>
      <c r="S15" s="343">
        <v>44.3</v>
      </c>
      <c r="T15" s="343">
        <v>48.9</v>
      </c>
      <c r="U15" s="343">
        <v>38.5</v>
      </c>
      <c r="V15" s="343">
        <v>38.5</v>
      </c>
      <c r="W15" s="343">
        <v>52.6</v>
      </c>
    </row>
    <row r="16" ht="18" spans="1:23">
      <c r="A16" s="319" t="s">
        <v>1190</v>
      </c>
      <c r="B16" s="313">
        <v>37.1</v>
      </c>
      <c r="C16" s="313">
        <v>38.2</v>
      </c>
      <c r="D16" s="313">
        <v>40.5</v>
      </c>
      <c r="E16" s="313">
        <v>40.5</v>
      </c>
      <c r="F16" s="313">
        <v>29</v>
      </c>
      <c r="G16" s="313">
        <v>32.2</v>
      </c>
      <c r="H16" s="314">
        <v>13.1</v>
      </c>
      <c r="I16" s="346">
        <v>19</v>
      </c>
      <c r="J16" s="343">
        <v>12.8</v>
      </c>
      <c r="K16" s="314">
        <v>14.2</v>
      </c>
      <c r="L16" s="314">
        <v>13.1</v>
      </c>
      <c r="M16" s="343">
        <v>14.9</v>
      </c>
      <c r="N16" s="314">
        <v>15.9</v>
      </c>
      <c r="O16" s="344" t="s">
        <v>1179</v>
      </c>
      <c r="P16" s="343">
        <v>26</v>
      </c>
      <c r="Q16" s="343">
        <v>44.7</v>
      </c>
      <c r="R16" s="343">
        <v>42.2</v>
      </c>
      <c r="S16" s="343">
        <v>43.9</v>
      </c>
      <c r="T16" s="343">
        <v>48.6</v>
      </c>
      <c r="U16" s="343">
        <v>38</v>
      </c>
      <c r="V16" s="343">
        <v>38</v>
      </c>
      <c r="W16" s="343">
        <v>52.2</v>
      </c>
    </row>
    <row r="17" ht="18" spans="1:23">
      <c r="A17" s="319" t="s">
        <v>1191</v>
      </c>
      <c r="B17" s="313">
        <v>36.8</v>
      </c>
      <c r="C17" s="313">
        <v>37.7</v>
      </c>
      <c r="D17" s="313">
        <v>40.1</v>
      </c>
      <c r="E17" s="313">
        <v>40.1</v>
      </c>
      <c r="F17" s="313">
        <v>28.8</v>
      </c>
      <c r="G17" s="313">
        <v>32.1</v>
      </c>
      <c r="H17" s="314">
        <v>12.7</v>
      </c>
      <c r="I17" s="346">
        <v>18.2</v>
      </c>
      <c r="J17" s="343">
        <v>12.5</v>
      </c>
      <c r="K17" s="314">
        <v>13.7</v>
      </c>
      <c r="L17" s="314">
        <v>12.7</v>
      </c>
      <c r="M17" s="343">
        <v>14.6</v>
      </c>
      <c r="N17" s="314">
        <v>15.3</v>
      </c>
      <c r="O17" s="344" t="s">
        <v>1179</v>
      </c>
      <c r="P17" s="343">
        <v>24.5</v>
      </c>
      <c r="Q17" s="343">
        <v>44.3</v>
      </c>
      <c r="R17" s="343">
        <v>41.9</v>
      </c>
      <c r="S17" s="343">
        <v>43.5</v>
      </c>
      <c r="T17" s="343">
        <v>48.3</v>
      </c>
      <c r="U17" s="343">
        <v>37.7</v>
      </c>
      <c r="V17" s="343">
        <v>37.8</v>
      </c>
      <c r="W17" s="343">
        <v>51.8</v>
      </c>
    </row>
    <row r="18" customFormat="1" ht="18" spans="1:23">
      <c r="A18" s="320"/>
      <c r="B18" s="321"/>
      <c r="C18" s="321"/>
      <c r="D18" s="321"/>
      <c r="E18" s="321"/>
      <c r="F18" s="321"/>
      <c r="G18" s="321"/>
      <c r="H18" s="322"/>
      <c r="I18" s="322"/>
      <c r="J18" s="322"/>
      <c r="K18" s="322"/>
      <c r="L18" s="322"/>
      <c r="M18" s="322"/>
      <c r="N18" s="322"/>
      <c r="O18" s="348"/>
      <c r="P18" s="349"/>
      <c r="Q18" s="349"/>
      <c r="R18" s="349"/>
      <c r="S18" s="349"/>
      <c r="T18" s="349"/>
      <c r="U18" s="349"/>
      <c r="V18" s="349"/>
      <c r="W18" s="349"/>
    </row>
    <row r="19" customFormat="1" ht="17.25" spans="1:1">
      <c r="A19" s="323" t="s">
        <v>1036</v>
      </c>
    </row>
    <row r="20" ht="18" spans="1:31">
      <c r="A20" s="600" t="s">
        <v>115</v>
      </c>
      <c r="B20" s="325"/>
      <c r="C20" s="326"/>
      <c r="D20" s="325"/>
      <c r="E20" s="325"/>
      <c r="F20" s="327"/>
      <c r="G20" s="325"/>
      <c r="H20" s="328"/>
      <c r="I20" s="328"/>
      <c r="J20" s="325"/>
      <c r="K20" s="325"/>
      <c r="L20" s="325"/>
      <c r="M20" s="325"/>
      <c r="N20" s="350"/>
      <c r="O20" s="325"/>
      <c r="P20" s="325"/>
      <c r="Q20" s="325"/>
      <c r="R20" s="325"/>
      <c r="S20" s="325"/>
      <c r="T20" s="325"/>
      <c r="U20" s="325"/>
      <c r="V20" s="325"/>
      <c r="W20" s="325"/>
      <c r="X20" s="327"/>
      <c r="Y20" s="325"/>
      <c r="Z20" s="325"/>
      <c r="AA20" s="325"/>
      <c r="AB20" s="325"/>
      <c r="AC20" s="325"/>
      <c r="AD20" s="325"/>
      <c r="AE20" s="325"/>
    </row>
    <row r="21" ht="17.25" spans="1:31">
      <c r="A21" s="325" t="s">
        <v>1037</v>
      </c>
      <c r="B21" s="325"/>
      <c r="C21" s="326"/>
      <c r="D21" s="325"/>
      <c r="E21" s="325"/>
      <c r="F21" s="325"/>
      <c r="G21" s="325"/>
      <c r="H21" s="328"/>
      <c r="I21" s="328"/>
      <c r="J21" s="325"/>
      <c r="K21" s="325"/>
      <c r="L21" s="325"/>
      <c r="M21" s="325"/>
      <c r="N21" s="350"/>
      <c r="O21" s="325"/>
      <c r="P21" s="325"/>
      <c r="Q21" s="325"/>
      <c r="R21" s="325"/>
      <c r="S21" s="325"/>
      <c r="T21" s="325"/>
      <c r="U21" s="325"/>
      <c r="V21" s="325"/>
      <c r="W21" s="325"/>
      <c r="X21" s="325"/>
      <c r="Y21" s="325"/>
      <c r="Z21" s="325"/>
      <c r="AA21" s="325"/>
      <c r="AB21" s="325"/>
      <c r="AC21" s="325"/>
      <c r="AD21" s="325"/>
      <c r="AE21" s="325"/>
    </row>
    <row r="22" ht="18" spans="1:31">
      <c r="A22" s="329" t="s">
        <v>1038</v>
      </c>
      <c r="B22" s="330"/>
      <c r="C22" s="331"/>
      <c r="D22" s="331"/>
      <c r="E22" s="331"/>
      <c r="F22" s="331"/>
      <c r="G22" s="331"/>
      <c r="H22" s="332"/>
      <c r="I22" s="332"/>
      <c r="J22" s="331"/>
      <c r="K22" s="331"/>
      <c r="L22" s="330"/>
      <c r="M22" s="330"/>
      <c r="N22" s="351"/>
      <c r="O22" s="331"/>
      <c r="P22" s="331"/>
      <c r="Q22" s="331"/>
      <c r="R22" s="331"/>
      <c r="S22" s="331"/>
      <c r="T22" s="331"/>
      <c r="U22" s="331"/>
      <c r="V22" s="331"/>
      <c r="W22" s="331"/>
      <c r="X22" s="331"/>
      <c r="Y22" s="331"/>
      <c r="Z22" s="331"/>
      <c r="AA22" s="331"/>
      <c r="AB22" s="331"/>
      <c r="AC22" s="331"/>
      <c r="AD22" s="331"/>
      <c r="AE22" s="331"/>
    </row>
    <row r="23" ht="17.25" spans="1:31">
      <c r="A23" s="333" t="s">
        <v>1039</v>
      </c>
      <c r="B23" s="333"/>
      <c r="C23" s="333"/>
      <c r="D23" s="333"/>
      <c r="E23" s="333"/>
      <c r="F23" s="333"/>
      <c r="G23" s="333"/>
      <c r="H23" s="334"/>
      <c r="I23" s="334"/>
      <c r="J23" s="333"/>
      <c r="K23" s="333"/>
      <c r="L23" s="333"/>
      <c r="M23" s="333"/>
      <c r="N23" s="352"/>
      <c r="O23" s="333"/>
      <c r="P23" s="333"/>
      <c r="Q23" s="333"/>
      <c r="R23" s="333"/>
      <c r="S23" s="333"/>
      <c r="T23" s="333"/>
      <c r="U23" s="333"/>
      <c r="V23" s="333"/>
      <c r="W23" s="333"/>
      <c r="X23" s="333"/>
      <c r="Y23" s="333"/>
      <c r="Z23" s="333"/>
      <c r="AA23" s="333"/>
      <c r="AB23" s="333"/>
      <c r="AC23" s="333"/>
      <c r="AD23" s="333"/>
      <c r="AE23" s="333"/>
    </row>
    <row r="24" ht="17.25" spans="1:31">
      <c r="A24" s="335" t="s">
        <v>1040</v>
      </c>
      <c r="B24" s="329"/>
      <c r="C24" s="329"/>
      <c r="D24" s="329"/>
      <c r="E24" s="329"/>
      <c r="F24" s="329"/>
      <c r="G24" s="329"/>
      <c r="H24" s="336"/>
      <c r="I24" s="336"/>
      <c r="J24" s="329"/>
      <c r="K24" s="329"/>
      <c r="L24" s="329"/>
      <c r="M24" s="329"/>
      <c r="N24" s="353"/>
      <c r="O24" s="329"/>
      <c r="P24" s="329"/>
      <c r="Q24" s="329"/>
      <c r="R24" s="329"/>
      <c r="S24" s="329"/>
      <c r="T24" s="329"/>
      <c r="U24" s="329"/>
      <c r="V24" s="329"/>
      <c r="W24" s="329"/>
      <c r="X24" s="329"/>
      <c r="Y24" s="329"/>
      <c r="Z24" s="329"/>
      <c r="AA24" s="329"/>
      <c r="AB24" s="329"/>
      <c r="AC24" s="329"/>
      <c r="AD24" s="329"/>
      <c r="AE24" s="329"/>
    </row>
    <row r="25" ht="17.25" spans="1:31">
      <c r="A25" s="329" t="s">
        <v>1041</v>
      </c>
      <c r="B25" s="326"/>
      <c r="C25" s="325"/>
      <c r="D25" s="325"/>
      <c r="E25" s="327"/>
      <c r="F25" s="325"/>
      <c r="G25" s="325"/>
      <c r="H25" s="328"/>
      <c r="I25" s="328"/>
      <c r="J25" s="326"/>
      <c r="K25" s="326"/>
      <c r="L25" s="326"/>
      <c r="M25" s="326"/>
      <c r="N25" s="354"/>
      <c r="O25" s="325"/>
      <c r="P25" s="327"/>
      <c r="Q25" s="325"/>
      <c r="R25" s="325"/>
      <c r="S25" s="325"/>
      <c r="T25" s="325"/>
      <c r="U25" s="325"/>
      <c r="V25" s="325"/>
      <c r="W25" s="325"/>
      <c r="X25" s="325"/>
      <c r="Y25" s="325"/>
      <c r="Z25" s="325"/>
      <c r="AA25" s="325"/>
      <c r="AB25" s="326"/>
      <c r="AC25" s="326"/>
      <c r="AD25" s="326"/>
      <c r="AE25" s="326"/>
    </row>
    <row r="26" ht="17.25" spans="1:31">
      <c r="A26" s="329" t="s">
        <v>1042</v>
      </c>
      <c r="B26" s="326"/>
      <c r="C26" s="325"/>
      <c r="D26" s="325"/>
      <c r="E26" s="327"/>
      <c r="F26" s="325"/>
      <c r="G26" s="325"/>
      <c r="H26" s="328"/>
      <c r="I26" s="328"/>
      <c r="J26" s="326"/>
      <c r="K26" s="326"/>
      <c r="L26" s="326"/>
      <c r="M26" s="326"/>
      <c r="N26" s="354"/>
      <c r="O26" s="325"/>
      <c r="P26" s="327"/>
      <c r="Q26" s="325"/>
      <c r="R26" s="325"/>
      <c r="S26" s="325"/>
      <c r="T26" s="325"/>
      <c r="U26" s="325"/>
      <c r="V26" s="325"/>
      <c r="W26" s="325"/>
      <c r="X26" s="325"/>
      <c r="Y26" s="325"/>
      <c r="Z26" s="325"/>
      <c r="AA26" s="325"/>
      <c r="AB26" s="326"/>
      <c r="AC26" s="326"/>
      <c r="AD26" s="326"/>
      <c r="AE26" s="326"/>
    </row>
    <row r="27" ht="17.25" spans="1:31">
      <c r="A27" s="329" t="s">
        <v>1043</v>
      </c>
      <c r="B27" s="337"/>
      <c r="C27" s="337"/>
      <c r="D27" s="337"/>
      <c r="E27" s="337"/>
      <c r="F27" s="338"/>
      <c r="G27" s="337"/>
      <c r="H27" s="337"/>
      <c r="I27" s="337"/>
      <c r="J27" s="337"/>
      <c r="K27" s="337"/>
      <c r="L27" s="337"/>
      <c r="M27" s="337"/>
      <c r="N27" s="355"/>
      <c r="O27" s="337"/>
      <c r="P27" s="337"/>
      <c r="Q27" s="337"/>
      <c r="R27" s="337"/>
      <c r="S27" s="337"/>
      <c r="T27" s="337"/>
      <c r="U27" s="337"/>
      <c r="V27" s="337"/>
      <c r="W27" s="337"/>
      <c r="X27" s="337"/>
      <c r="Y27" s="337"/>
      <c r="Z27" s="337"/>
      <c r="AA27" s="337"/>
      <c r="AB27" s="337"/>
      <c r="AC27" s="337"/>
      <c r="AD27" s="337"/>
      <c r="AE27" s="337"/>
    </row>
    <row r="28" ht="17.25" spans="1:31">
      <c r="A28" s="339" t="s">
        <v>1044</v>
      </c>
      <c r="B28" s="340"/>
      <c r="C28" s="340"/>
      <c r="D28" s="340"/>
      <c r="E28" s="340"/>
      <c r="F28" s="340"/>
      <c r="G28" s="340"/>
      <c r="H28" s="340"/>
      <c r="I28" s="340"/>
      <c r="J28" s="340"/>
      <c r="K28" s="340"/>
      <c r="L28" s="340"/>
      <c r="M28" s="340"/>
      <c r="N28" s="356"/>
      <c r="O28" s="340"/>
      <c r="P28" s="340"/>
      <c r="Q28" s="340"/>
      <c r="R28" s="340"/>
      <c r="S28" s="340"/>
      <c r="T28" s="340"/>
      <c r="U28" s="340"/>
      <c r="V28" s="340"/>
      <c r="W28" s="340"/>
      <c r="X28" s="340"/>
      <c r="Y28" s="340"/>
      <c r="Z28" s="340"/>
      <c r="AA28" s="340"/>
      <c r="AB28" s="340"/>
      <c r="AC28" s="340"/>
      <c r="AD28" s="340"/>
      <c r="AE28" s="340"/>
    </row>
    <row r="29" ht="17.25" spans="1:31">
      <c r="A29" s="341" t="s">
        <v>1045</v>
      </c>
      <c r="B29" s="337"/>
      <c r="C29" s="337"/>
      <c r="D29" s="337"/>
      <c r="E29" s="337"/>
      <c r="F29" s="337"/>
      <c r="G29" s="337"/>
      <c r="H29" s="337"/>
      <c r="I29" s="337"/>
      <c r="J29" s="337"/>
      <c r="K29" s="337"/>
      <c r="L29" s="337"/>
      <c r="M29" s="337"/>
      <c r="N29" s="355"/>
      <c r="O29" s="337"/>
      <c r="P29" s="337"/>
      <c r="Q29" s="337"/>
      <c r="R29" s="337"/>
      <c r="S29" s="337"/>
      <c r="T29" s="337"/>
      <c r="U29" s="337"/>
      <c r="V29" s="337"/>
      <c r="W29" s="337"/>
      <c r="X29" s="337"/>
      <c r="Y29" s="337"/>
      <c r="Z29" s="337"/>
      <c r="AA29" s="337"/>
      <c r="AB29" s="337"/>
      <c r="AC29" s="337"/>
      <c r="AD29" s="337"/>
      <c r="AE29" s="337"/>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93" t="s">
        <v>1192</v>
      </c>
      <c r="B1" s="294"/>
      <c r="C1" s="294"/>
      <c r="D1" s="294"/>
      <c r="E1" s="294"/>
      <c r="F1" s="294"/>
      <c r="G1" s="294"/>
      <c r="H1" s="294"/>
      <c r="I1" s="294"/>
      <c r="J1" s="294"/>
      <c r="K1" s="294"/>
      <c r="L1" s="294"/>
      <c r="M1" s="73" t="s">
        <v>143</v>
      </c>
      <c r="N1" s="73" t="s">
        <v>73</v>
      </c>
    </row>
    <row r="2" ht="26" customHeight="1" spans="1:12">
      <c r="A2" s="295" t="s">
        <v>1193</v>
      </c>
      <c r="B2" s="295"/>
      <c r="C2" s="295"/>
      <c r="D2" s="295"/>
      <c r="E2" s="295"/>
      <c r="F2" s="295"/>
      <c r="G2" s="295"/>
      <c r="H2" s="295"/>
      <c r="I2" s="295"/>
      <c r="J2" s="295"/>
      <c r="K2" s="295"/>
      <c r="L2" s="295"/>
    </row>
    <row r="3" ht="26" customHeight="1" spans="1:12">
      <c r="A3" s="295" t="s">
        <v>1194</v>
      </c>
      <c r="B3" s="295"/>
      <c r="C3" s="295"/>
      <c r="D3" s="295"/>
      <c r="E3" s="295"/>
      <c r="F3" s="295"/>
      <c r="G3" s="295"/>
      <c r="H3" s="295"/>
      <c r="I3" s="295"/>
      <c r="J3" s="295"/>
      <c r="K3" s="295"/>
      <c r="L3" s="295"/>
    </row>
    <row r="4" ht="25" customHeight="1" spans="1:12">
      <c r="A4" s="296" t="s">
        <v>107</v>
      </c>
      <c r="B4" s="297">
        <v>1</v>
      </c>
      <c r="C4" s="297">
        <v>2</v>
      </c>
      <c r="D4" s="297">
        <v>3</v>
      </c>
      <c r="E4" s="297">
        <v>4</v>
      </c>
      <c r="F4" s="297">
        <v>5</v>
      </c>
      <c r="G4" s="297">
        <v>6</v>
      </c>
      <c r="H4" s="297">
        <v>7</v>
      </c>
      <c r="I4" s="297">
        <v>8</v>
      </c>
      <c r="J4" s="297">
        <v>9</v>
      </c>
      <c r="K4" s="303">
        <v>10</v>
      </c>
      <c r="L4" s="297">
        <v>11</v>
      </c>
    </row>
    <row r="5" ht="25" customHeight="1" spans="1:18">
      <c r="A5" s="298" t="s">
        <v>1195</v>
      </c>
      <c r="B5" s="299" t="s">
        <v>76</v>
      </c>
      <c r="C5" s="299" t="s">
        <v>77</v>
      </c>
      <c r="D5" s="299" t="s">
        <v>918</v>
      </c>
      <c r="E5" s="299" t="s">
        <v>256</v>
      </c>
      <c r="F5" s="299" t="s">
        <v>1196</v>
      </c>
      <c r="G5" s="299" t="s">
        <v>1197</v>
      </c>
      <c r="H5" s="299" t="s">
        <v>1197</v>
      </c>
      <c r="I5" s="299" t="s">
        <v>1198</v>
      </c>
      <c r="J5" s="299" t="s">
        <v>1199</v>
      </c>
      <c r="K5" s="304" t="s">
        <v>1200</v>
      </c>
      <c r="L5" s="299" t="s">
        <v>1201</v>
      </c>
      <c r="O5" s="305"/>
      <c r="P5" s="305"/>
      <c r="Q5" s="305"/>
      <c r="R5" s="305"/>
    </row>
    <row r="6" ht="17.25" spans="1:18">
      <c r="A6" s="300">
        <v>1</v>
      </c>
      <c r="B6" s="301">
        <v>110.156588</v>
      </c>
      <c r="C6" s="301">
        <v>121.81357386</v>
      </c>
      <c r="D6" s="301">
        <v>222.68</v>
      </c>
      <c r="E6" s="301">
        <v>166.2693</v>
      </c>
      <c r="F6" s="301">
        <v>189.179012</v>
      </c>
      <c r="G6" s="301">
        <v>190.463628</v>
      </c>
      <c r="H6" s="301">
        <v>190.463628</v>
      </c>
      <c r="I6" s="301">
        <v>190.0552703375</v>
      </c>
      <c r="J6" s="301">
        <v>226.3822</v>
      </c>
      <c r="K6" s="301">
        <v>200.463628</v>
      </c>
      <c r="L6" s="301">
        <v>217.464190656154</v>
      </c>
      <c r="O6" s="306"/>
      <c r="P6" s="306"/>
      <c r="Q6" s="306"/>
      <c r="R6" s="306"/>
    </row>
    <row r="7" ht="17.25" spans="1:12">
      <c r="A7" s="300">
        <v>1.5</v>
      </c>
      <c r="B7" s="301">
        <v>126.654136</v>
      </c>
      <c r="C7" s="301">
        <v>140.576752502</v>
      </c>
      <c r="D7" s="301">
        <v>255.14</v>
      </c>
      <c r="E7" s="301">
        <v>189.1411</v>
      </c>
      <c r="F7" s="301">
        <v>251.214568478646</v>
      </c>
      <c r="G7" s="301">
        <v>268.2611522</v>
      </c>
      <c r="H7" s="301">
        <v>268.32244956</v>
      </c>
      <c r="I7" s="301">
        <v>219.25634200625</v>
      </c>
      <c r="J7" s="301">
        <v>268.659</v>
      </c>
      <c r="K7" s="301">
        <v>283.32244956</v>
      </c>
      <c r="L7" s="301">
        <v>267.297582746445</v>
      </c>
    </row>
    <row r="8" ht="17.25" spans="1:12">
      <c r="A8" s="300">
        <v>2</v>
      </c>
      <c r="B8" s="301">
        <v>142.434186</v>
      </c>
      <c r="C8" s="301">
        <v>152.941568054</v>
      </c>
      <c r="D8" s="301">
        <v>286.84</v>
      </c>
      <c r="E8" s="301">
        <v>212.0129</v>
      </c>
      <c r="F8" s="301">
        <v>265.143902439024</v>
      </c>
      <c r="G8" s="301">
        <v>266.5981522</v>
      </c>
      <c r="H8" s="301">
        <v>266.65944956</v>
      </c>
      <c r="I8" s="301">
        <v>248.457413675</v>
      </c>
      <c r="J8" s="301">
        <v>319.8762</v>
      </c>
      <c r="K8" s="301">
        <v>286.65944956</v>
      </c>
      <c r="L8" s="301">
        <v>317.25278781607</v>
      </c>
    </row>
    <row r="9" ht="17.25" spans="1:12">
      <c r="A9" s="300">
        <v>2.5</v>
      </c>
      <c r="B9" s="301">
        <v>158.692568</v>
      </c>
      <c r="C9" s="301">
        <v>164.63951196</v>
      </c>
      <c r="D9" s="301">
        <v>319.68</v>
      </c>
      <c r="E9" s="301">
        <v>234.2083</v>
      </c>
      <c r="F9" s="301">
        <v>272.560975609756</v>
      </c>
      <c r="G9" s="301">
        <v>265.67</v>
      </c>
      <c r="H9" s="301">
        <v>265.67</v>
      </c>
      <c r="I9" s="301">
        <v>277.29801418375</v>
      </c>
      <c r="J9" s="301">
        <v>370.9492</v>
      </c>
      <c r="K9" s="301">
        <v>290.67</v>
      </c>
      <c r="L9" s="301">
        <v>366.842553947693</v>
      </c>
    </row>
    <row r="10" ht="17.25" spans="1:12">
      <c r="A10" s="300">
        <v>3</v>
      </c>
      <c r="B10" s="301">
        <v>193.7</v>
      </c>
      <c r="C10" s="301">
        <v>175.21999527</v>
      </c>
      <c r="D10" s="301">
        <v>352.14</v>
      </c>
      <c r="E10" s="301">
        <v>289.4138</v>
      </c>
      <c r="F10" s="302">
        <v>287.428</v>
      </c>
      <c r="G10" s="302">
        <v>283.956310679612</v>
      </c>
      <c r="H10" s="302">
        <v>283.956310679612</v>
      </c>
      <c r="I10" s="301">
        <v>304.709736802073</v>
      </c>
      <c r="J10" s="301">
        <v>336.263970051646</v>
      </c>
      <c r="K10" s="302">
        <v>298.956310679612</v>
      </c>
      <c r="L10" s="301">
        <v>408.879915360582</v>
      </c>
    </row>
    <row r="11" ht="17.25" spans="1:12">
      <c r="A11" s="300">
        <v>3.5</v>
      </c>
      <c r="B11" s="301">
        <v>194.2</v>
      </c>
      <c r="C11" s="301">
        <v>183.331251134</v>
      </c>
      <c r="D11" s="301">
        <v>383.85</v>
      </c>
      <c r="E11" s="301">
        <v>314.7064</v>
      </c>
      <c r="F11" s="302">
        <v>291.24</v>
      </c>
      <c r="G11" s="302">
        <v>303.854368932039</v>
      </c>
      <c r="H11" s="302">
        <v>303.854368932039</v>
      </c>
      <c r="I11" s="301">
        <v>330.518539505752</v>
      </c>
      <c r="J11" s="301">
        <v>367.331811630254</v>
      </c>
      <c r="K11" s="302">
        <v>321.354368932039</v>
      </c>
      <c r="L11" s="301">
        <v>450.795463794138</v>
      </c>
    </row>
    <row r="12" ht="17.25" spans="1:12">
      <c r="A12" s="300">
        <v>4</v>
      </c>
      <c r="B12" s="301">
        <v>194.7</v>
      </c>
      <c r="C12" s="301">
        <v>199.571131656</v>
      </c>
      <c r="D12" s="301">
        <v>417.06</v>
      </c>
      <c r="E12" s="301">
        <v>339.999</v>
      </c>
      <c r="F12" s="302">
        <v>295.466</v>
      </c>
      <c r="G12" s="302">
        <v>322.266990291262</v>
      </c>
      <c r="H12" s="302">
        <v>322.266990291262</v>
      </c>
      <c r="I12" s="301">
        <v>355.06569314943</v>
      </c>
      <c r="J12" s="301">
        <v>397.138004148862</v>
      </c>
      <c r="K12" s="302">
        <v>342.266990291262</v>
      </c>
      <c r="L12" s="301">
        <v>486.498550281638</v>
      </c>
    </row>
    <row r="13" ht="17.25" spans="1:12">
      <c r="A13" s="300">
        <v>4.5</v>
      </c>
      <c r="B13" s="301">
        <v>195.2</v>
      </c>
      <c r="C13" s="301">
        <v>205.717819698</v>
      </c>
      <c r="D13" s="301">
        <v>449.9</v>
      </c>
      <c r="E13" s="301">
        <v>365.4874</v>
      </c>
      <c r="F13" s="302">
        <v>299.233</v>
      </c>
      <c r="G13" s="302">
        <v>319.058252427184</v>
      </c>
      <c r="H13" s="302">
        <v>319.058252427184</v>
      </c>
      <c r="I13" s="301">
        <v>380.333789113109</v>
      </c>
      <c r="J13" s="301">
        <v>427.66513898747</v>
      </c>
      <c r="K13" s="302">
        <v>341.558252427184</v>
      </c>
      <c r="L13" s="301">
        <v>520.983506975795</v>
      </c>
    </row>
    <row r="14" ht="17.25" spans="1:12">
      <c r="A14" s="300">
        <v>5</v>
      </c>
      <c r="B14" s="301">
        <v>195.7</v>
      </c>
      <c r="C14" s="301">
        <v>211.035424072</v>
      </c>
      <c r="D14" s="301">
        <v>483.11</v>
      </c>
      <c r="E14" s="301">
        <v>390.9758</v>
      </c>
      <c r="F14" s="302">
        <v>303.333</v>
      </c>
      <c r="G14" s="302">
        <v>323.927184466019</v>
      </c>
      <c r="H14" s="302">
        <v>323.927184466019</v>
      </c>
      <c r="I14" s="301">
        <v>405.421649496788</v>
      </c>
      <c r="J14" s="301">
        <v>458.012038246077</v>
      </c>
      <c r="K14" s="302">
        <v>348.927184466019</v>
      </c>
      <c r="L14" s="301">
        <v>555.712089628621</v>
      </c>
    </row>
    <row r="15" ht="17.25" spans="1:12">
      <c r="A15" s="300">
        <v>5.5</v>
      </c>
      <c r="B15" s="301">
        <v>202.6</v>
      </c>
      <c r="C15" s="301">
        <v>225.094454076</v>
      </c>
      <c r="D15" s="301">
        <v>515.19</v>
      </c>
      <c r="E15" s="301">
        <v>413.1356</v>
      </c>
      <c r="F15" s="302">
        <v>323.039</v>
      </c>
      <c r="G15" s="302">
        <v>311.31067961165</v>
      </c>
      <c r="H15" s="302">
        <v>311.31067961165</v>
      </c>
      <c r="I15" s="301">
        <v>359.345958683197</v>
      </c>
      <c r="J15" s="301">
        <v>426.836957578116</v>
      </c>
      <c r="K15" s="302">
        <v>338.81067961165</v>
      </c>
      <c r="L15" s="301">
        <v>588.491664612096</v>
      </c>
    </row>
    <row r="16" ht="17.25" spans="1:12">
      <c r="A16" s="300">
        <v>6</v>
      </c>
      <c r="B16" s="301">
        <v>209.1</v>
      </c>
      <c r="C16" s="301">
        <v>240.018614864</v>
      </c>
      <c r="D16" s="301">
        <v>548.4</v>
      </c>
      <c r="E16" s="301">
        <v>435.2954</v>
      </c>
      <c r="F16" s="302">
        <v>344.833</v>
      </c>
      <c r="G16" s="302">
        <v>338.325242718447</v>
      </c>
      <c r="H16" s="302">
        <v>338.325242718447</v>
      </c>
      <c r="I16" s="301">
        <v>390.69559129076</v>
      </c>
      <c r="J16" s="301">
        <v>464.322135539763</v>
      </c>
      <c r="K16" s="302">
        <v>368.325242718447</v>
      </c>
      <c r="L16" s="301">
        <v>628.580018355635</v>
      </c>
    </row>
    <row r="17" ht="17.25" spans="1:12">
      <c r="A17" s="300">
        <v>6.5</v>
      </c>
      <c r="B17" s="301">
        <v>216</v>
      </c>
      <c r="C17" s="301">
        <v>254.654398724</v>
      </c>
      <c r="D17" s="301">
        <v>581.24</v>
      </c>
      <c r="E17" s="301">
        <v>457.2594</v>
      </c>
      <c r="F17" s="302">
        <v>366.816</v>
      </c>
      <c r="G17" s="302">
        <v>365.349514563107</v>
      </c>
      <c r="H17" s="302">
        <v>365.349514563107</v>
      </c>
      <c r="I17" s="301">
        <v>422.045223898324</v>
      </c>
      <c r="J17" s="301">
        <v>501.807313501411</v>
      </c>
      <c r="K17" s="302">
        <v>397.849514563107</v>
      </c>
      <c r="L17" s="301">
        <v>670.130127851187</v>
      </c>
    </row>
    <row r="18" ht="17.25" spans="1:12">
      <c r="A18" s="300">
        <v>7</v>
      </c>
      <c r="B18" s="301">
        <v>223.1</v>
      </c>
      <c r="C18" s="301">
        <v>269.434371048</v>
      </c>
      <c r="D18" s="301">
        <v>614.83</v>
      </c>
      <c r="E18" s="301">
        <v>479.4192</v>
      </c>
      <c r="F18" s="302">
        <v>388.844</v>
      </c>
      <c r="G18" s="302">
        <v>392.373786407767</v>
      </c>
      <c r="H18" s="302">
        <v>392.373786407767</v>
      </c>
      <c r="I18" s="301">
        <v>453.394856505886</v>
      </c>
      <c r="J18" s="301">
        <v>539.292491463058</v>
      </c>
      <c r="K18" s="302">
        <v>427.373786407767</v>
      </c>
      <c r="L18" s="301">
        <v>709.974855636058</v>
      </c>
    </row>
    <row r="19" ht="17.25" spans="1:12">
      <c r="A19" s="300">
        <v>7.5</v>
      </c>
      <c r="B19" s="301">
        <v>229.6</v>
      </c>
      <c r="C19" s="301">
        <v>284.358531836</v>
      </c>
      <c r="D19" s="301">
        <v>646.91</v>
      </c>
      <c r="E19" s="301">
        <v>500.9916</v>
      </c>
      <c r="F19" s="302">
        <v>407.812</v>
      </c>
      <c r="G19" s="302">
        <v>419.417475728155</v>
      </c>
      <c r="H19" s="302">
        <v>419.417475728155</v>
      </c>
      <c r="I19" s="301">
        <v>484.74448911345</v>
      </c>
      <c r="J19" s="301">
        <v>576.777669424705</v>
      </c>
      <c r="K19" s="302">
        <v>456.917475728155</v>
      </c>
      <c r="L19" s="301">
        <v>749.941396400262</v>
      </c>
    </row>
    <row r="20" ht="17.25" spans="1:12">
      <c r="A20" s="300">
        <v>8</v>
      </c>
      <c r="B20" s="301">
        <v>237.3</v>
      </c>
      <c r="C20" s="301">
        <v>298.705938768</v>
      </c>
      <c r="D20" s="301">
        <v>680.5</v>
      </c>
      <c r="E20" s="301">
        <v>523.7388</v>
      </c>
      <c r="F20" s="302">
        <v>429.642</v>
      </c>
      <c r="G20" s="302">
        <v>434.111650485437</v>
      </c>
      <c r="H20" s="302">
        <v>434.111650485437</v>
      </c>
      <c r="I20" s="301">
        <v>504.874838787831</v>
      </c>
      <c r="J20" s="301">
        <v>603.043564453169</v>
      </c>
      <c r="K20" s="302">
        <v>474.111650485437</v>
      </c>
      <c r="L20" s="301">
        <v>794.293204420506</v>
      </c>
    </row>
    <row r="21" ht="17.25" spans="1:12">
      <c r="A21" s="300">
        <v>8.5</v>
      </c>
      <c r="B21" s="301">
        <v>245</v>
      </c>
      <c r="C21" s="301">
        <v>313.485911092</v>
      </c>
      <c r="D21" s="301">
        <v>711.46</v>
      </c>
      <c r="E21" s="301">
        <v>544.9196</v>
      </c>
      <c r="F21" s="302">
        <v>451.076</v>
      </c>
      <c r="G21" s="302">
        <v>460.174757281553</v>
      </c>
      <c r="H21" s="302">
        <v>460.174757281553</v>
      </c>
      <c r="I21" s="301">
        <v>535.523266212071</v>
      </c>
      <c r="J21" s="301">
        <v>639.827537231493</v>
      </c>
      <c r="K21" s="302">
        <v>502.674757281553</v>
      </c>
      <c r="L21" s="301">
        <v>835.599687957389</v>
      </c>
    </row>
    <row r="22" ht="17.25" spans="1:12">
      <c r="A22" s="300">
        <v>9</v>
      </c>
      <c r="B22" s="301">
        <v>252.1</v>
      </c>
      <c r="C22" s="301">
        <v>327.833318024</v>
      </c>
      <c r="D22" s="301">
        <v>745.04</v>
      </c>
      <c r="E22" s="301">
        <v>567.0794</v>
      </c>
      <c r="F22" s="302">
        <v>475.642</v>
      </c>
      <c r="G22" s="302">
        <v>486.344660194175</v>
      </c>
      <c r="H22" s="302">
        <v>486.344660194175</v>
      </c>
      <c r="I22" s="301">
        <v>566.17169363631</v>
      </c>
      <c r="J22" s="301">
        <v>676.611510009816</v>
      </c>
      <c r="K22" s="302">
        <v>531.344660194175</v>
      </c>
      <c r="L22" s="301">
        <v>875.688041700928</v>
      </c>
    </row>
    <row r="23" ht="17.25" spans="1:12">
      <c r="A23" s="300">
        <v>9.5</v>
      </c>
      <c r="B23" s="301">
        <v>259</v>
      </c>
      <c r="C23" s="301">
        <v>342.469101884</v>
      </c>
      <c r="D23" s="301">
        <v>776.75</v>
      </c>
      <c r="E23" s="301">
        <v>589.0434</v>
      </c>
      <c r="F23" s="302">
        <v>500.109</v>
      </c>
      <c r="G23" s="302">
        <v>512.68932038835</v>
      </c>
      <c r="H23" s="302">
        <v>512.68932038835</v>
      </c>
      <c r="I23" s="301">
        <v>596.820121060549</v>
      </c>
      <c r="J23" s="301">
        <v>713.395482788139</v>
      </c>
      <c r="K23" s="302">
        <v>560.18932038835</v>
      </c>
      <c r="L23" s="301">
        <v>916.020021403136</v>
      </c>
    </row>
    <row r="24" ht="17.25" spans="1:12">
      <c r="A24" s="300">
        <v>10</v>
      </c>
      <c r="B24" s="301">
        <v>266.7</v>
      </c>
      <c r="C24" s="301">
        <v>356.96069728</v>
      </c>
      <c r="D24" s="301">
        <v>810.72</v>
      </c>
      <c r="E24" s="301">
        <v>610.8116</v>
      </c>
      <c r="F24" s="302">
        <v>521.624</v>
      </c>
      <c r="G24" s="302">
        <v>538.684466019418</v>
      </c>
      <c r="H24" s="302">
        <v>538.684466019418</v>
      </c>
      <c r="I24" s="301">
        <v>627.468548484789</v>
      </c>
      <c r="J24" s="301">
        <v>750.179455566462</v>
      </c>
      <c r="K24" s="302">
        <v>588.684466019418</v>
      </c>
      <c r="L24" s="301">
        <v>960.615455382048</v>
      </c>
    </row>
    <row r="25" ht="17.25" spans="1:12">
      <c r="A25" s="300">
        <v>10.5</v>
      </c>
      <c r="B25" s="301">
        <v>276.8</v>
      </c>
      <c r="C25" s="301">
        <v>312.830887154303</v>
      </c>
      <c r="D25" s="301">
        <v>840.92</v>
      </c>
      <c r="E25" s="301">
        <v>632.384</v>
      </c>
      <c r="F25" s="302">
        <v>545.389</v>
      </c>
      <c r="G25" s="302">
        <v>548.504854368932</v>
      </c>
      <c r="H25" s="302">
        <v>548.504854368932</v>
      </c>
      <c r="I25" s="301">
        <v>643.391667059227</v>
      </c>
      <c r="J25" s="301">
        <v>772.238119494984</v>
      </c>
      <c r="K25" s="302">
        <v>601.004854368932</v>
      </c>
      <c r="L25" s="301">
        <v>1007.15989703031</v>
      </c>
    </row>
    <row r="26" ht="17.25" spans="1:12">
      <c r="A26" s="300">
        <v>11</v>
      </c>
      <c r="B26" s="301">
        <v>286.5</v>
      </c>
      <c r="C26" s="301">
        <v>327.037119875936</v>
      </c>
      <c r="D26" s="301">
        <v>868.49</v>
      </c>
      <c r="E26" s="301">
        <v>651.2152</v>
      </c>
      <c r="F26" s="302">
        <v>568.668</v>
      </c>
      <c r="G26" s="302">
        <v>574.082524271845</v>
      </c>
      <c r="H26" s="302">
        <v>574.082524271845</v>
      </c>
      <c r="I26" s="301">
        <v>673.338889300143</v>
      </c>
      <c r="J26" s="301">
        <v>808.320887089984</v>
      </c>
      <c r="K26" s="302">
        <v>629.082524271845</v>
      </c>
      <c r="L26" s="301">
        <v>1045.6646820425</v>
      </c>
    </row>
    <row r="27" ht="17.25" spans="1:12">
      <c r="A27" s="300">
        <v>11.5</v>
      </c>
      <c r="B27" s="301">
        <v>295.2</v>
      </c>
      <c r="C27" s="301">
        <v>341.243352597569</v>
      </c>
      <c r="D27" s="301">
        <v>897.19</v>
      </c>
      <c r="E27" s="301">
        <v>670.8296</v>
      </c>
      <c r="F27" s="302">
        <v>592.955</v>
      </c>
      <c r="G27" s="302">
        <v>599.388349514563</v>
      </c>
      <c r="H27" s="302">
        <v>599.388349514563</v>
      </c>
      <c r="I27" s="301">
        <v>703.28611154106</v>
      </c>
      <c r="J27" s="301">
        <v>844.403654684983</v>
      </c>
      <c r="K27" s="302">
        <v>656.888349514563</v>
      </c>
      <c r="L27" s="301">
        <v>1086.24028770338</v>
      </c>
    </row>
    <row r="28" ht="17.25" spans="1:12">
      <c r="A28" s="300">
        <v>12</v>
      </c>
      <c r="B28" s="301">
        <v>304.9</v>
      </c>
      <c r="C28" s="301">
        <v>355.449585319204</v>
      </c>
      <c r="D28" s="301">
        <v>924.76</v>
      </c>
      <c r="E28" s="301">
        <v>690.0524</v>
      </c>
      <c r="F28" s="302">
        <v>616.351</v>
      </c>
      <c r="G28" s="302">
        <v>624.868932038835</v>
      </c>
      <c r="H28" s="302">
        <v>624.868932038835</v>
      </c>
      <c r="I28" s="301">
        <v>733.233333781975</v>
      </c>
      <c r="J28" s="301">
        <v>880.486422279983</v>
      </c>
      <c r="K28" s="302">
        <v>684.868932038835</v>
      </c>
      <c r="L28" s="301">
        <v>1124.37963377757</v>
      </c>
    </row>
    <row r="29" ht="17.25" spans="1:12">
      <c r="A29" s="300">
        <v>12.5</v>
      </c>
      <c r="B29" s="301">
        <v>314.2</v>
      </c>
      <c r="C29" s="301">
        <v>369.655818040837</v>
      </c>
      <c r="D29" s="301">
        <v>952.34</v>
      </c>
      <c r="E29" s="301">
        <v>708.8836</v>
      </c>
      <c r="F29" s="302">
        <v>639.792</v>
      </c>
      <c r="G29" s="302">
        <v>650.436893203883</v>
      </c>
      <c r="H29" s="302">
        <v>650.436893203883</v>
      </c>
      <c r="I29" s="301">
        <v>763.18055602289</v>
      </c>
      <c r="J29" s="301">
        <v>916.569189874981</v>
      </c>
      <c r="K29" s="302">
        <v>712.936893203883</v>
      </c>
      <c r="L29" s="301">
        <v>1152.28668958767</v>
      </c>
    </row>
    <row r="30" ht="17.25" spans="1:12">
      <c r="A30" s="300">
        <v>13</v>
      </c>
      <c r="B30" s="301">
        <v>323.3</v>
      </c>
      <c r="C30" s="301">
        <v>365.63071599605</v>
      </c>
      <c r="D30" s="301">
        <v>981.41</v>
      </c>
      <c r="E30" s="301">
        <v>730.456</v>
      </c>
      <c r="F30" s="302">
        <v>664.034</v>
      </c>
      <c r="G30" s="302">
        <v>655.45145631068</v>
      </c>
      <c r="H30" s="302">
        <v>655.45145631068</v>
      </c>
      <c r="I30" s="301">
        <v>774.896443497385</v>
      </c>
      <c r="J30" s="301">
        <v>934.420622703561</v>
      </c>
      <c r="K30" s="302">
        <v>720.45145631068</v>
      </c>
      <c r="L30" s="301">
        <v>1178.12292474908</v>
      </c>
    </row>
    <row r="31" ht="17.25" spans="1:12">
      <c r="A31" s="300">
        <v>13.5</v>
      </c>
      <c r="B31" s="301">
        <v>332.4</v>
      </c>
      <c r="C31" s="301">
        <v>379.135743534359</v>
      </c>
      <c r="D31" s="301">
        <v>1008.23</v>
      </c>
      <c r="E31" s="301">
        <v>752.42</v>
      </c>
      <c r="F31" s="302">
        <v>687.943</v>
      </c>
      <c r="G31" s="302">
        <v>680.223300970874</v>
      </c>
      <c r="H31" s="302">
        <v>680.223300970874</v>
      </c>
      <c r="I31" s="301">
        <v>804.142460554977</v>
      </c>
      <c r="J31" s="301">
        <v>969.802185115236</v>
      </c>
      <c r="K31" s="302">
        <v>747.723300970874</v>
      </c>
      <c r="L31" s="301">
        <v>1203.71553395183</v>
      </c>
    </row>
    <row r="32" ht="17.25" spans="1:12">
      <c r="A32" s="300">
        <v>14</v>
      </c>
      <c r="B32" s="301">
        <v>342.7</v>
      </c>
      <c r="C32" s="301">
        <v>392.640771072669</v>
      </c>
      <c r="D32" s="301">
        <v>1036.56</v>
      </c>
      <c r="E32" s="301">
        <v>773.9924</v>
      </c>
      <c r="F32" s="302">
        <v>711.771</v>
      </c>
      <c r="G32" s="302">
        <v>704.771844660194</v>
      </c>
      <c r="H32" s="302">
        <v>704.771844660194</v>
      </c>
      <c r="I32" s="301">
        <v>833.388477612569</v>
      </c>
      <c r="J32" s="301">
        <v>1005.18374752691</v>
      </c>
      <c r="K32" s="302">
        <v>774.771844660194</v>
      </c>
      <c r="L32" s="301">
        <v>1228.94270421657</v>
      </c>
    </row>
    <row r="33" ht="17.25" spans="1:12">
      <c r="A33" s="300">
        <v>14.5</v>
      </c>
      <c r="B33" s="301">
        <v>351.8</v>
      </c>
      <c r="C33" s="301">
        <v>406.145798610979</v>
      </c>
      <c r="D33" s="301">
        <v>1065.63</v>
      </c>
      <c r="E33" s="301">
        <v>796.348</v>
      </c>
      <c r="F33" s="302">
        <v>734.393</v>
      </c>
      <c r="G33" s="302">
        <v>729.456310679612</v>
      </c>
      <c r="H33" s="302">
        <v>729.456310679612</v>
      </c>
      <c r="I33" s="301">
        <v>862.634494670161</v>
      </c>
      <c r="J33" s="301">
        <v>1040.56530993859</v>
      </c>
      <c r="K33" s="302">
        <v>801.956310679612</v>
      </c>
      <c r="L33" s="301">
        <v>1254.41350043998</v>
      </c>
    </row>
    <row r="34" ht="17.25" spans="1:12">
      <c r="A34" s="300">
        <v>15</v>
      </c>
      <c r="B34" s="301">
        <v>361.7</v>
      </c>
      <c r="C34" s="301">
        <v>419.650826149288</v>
      </c>
      <c r="D34" s="301">
        <v>1092.45</v>
      </c>
      <c r="E34" s="301">
        <v>817.9204</v>
      </c>
      <c r="F34" s="302">
        <v>757.06</v>
      </c>
      <c r="G34" s="302">
        <v>754.383495145631</v>
      </c>
      <c r="H34" s="302">
        <v>754.383495145631</v>
      </c>
      <c r="I34" s="301">
        <v>891.880511727753</v>
      </c>
      <c r="J34" s="301">
        <v>1075.94687235026</v>
      </c>
      <c r="K34" s="302">
        <v>829.383495145631</v>
      </c>
      <c r="L34" s="301">
        <v>1279.88429666339</v>
      </c>
    </row>
    <row r="35" ht="17.25" spans="1:12">
      <c r="A35" s="300">
        <v>15.5</v>
      </c>
      <c r="B35" s="301">
        <v>369.4</v>
      </c>
      <c r="C35" s="301">
        <v>411.418493004558</v>
      </c>
      <c r="D35" s="301">
        <v>1116.64</v>
      </c>
      <c r="E35" s="301">
        <v>839.6886</v>
      </c>
      <c r="F35" s="302">
        <v>779.844</v>
      </c>
      <c r="G35" s="302">
        <v>754.73786407767</v>
      </c>
      <c r="H35" s="302">
        <v>754.73786407767</v>
      </c>
      <c r="I35" s="301">
        <v>899.389168102304</v>
      </c>
      <c r="J35" s="301">
        <v>1089.5910740789</v>
      </c>
      <c r="K35" s="302">
        <v>832.23786407767</v>
      </c>
      <c r="L35" s="301">
        <v>1309.2531082255</v>
      </c>
    </row>
    <row r="36" ht="17.25" spans="1:12">
      <c r="A36" s="300">
        <v>16</v>
      </c>
      <c r="B36" s="301">
        <v>377.3</v>
      </c>
      <c r="C36" s="301">
        <v>424.222315359545</v>
      </c>
      <c r="D36" s="301">
        <v>1140.45</v>
      </c>
      <c r="E36" s="301">
        <v>861.6526</v>
      </c>
      <c r="F36" s="302">
        <v>803.105</v>
      </c>
      <c r="G36" s="302">
        <v>778.519417475728</v>
      </c>
      <c r="H36" s="302">
        <v>778.519417475728</v>
      </c>
      <c r="I36" s="301">
        <v>927.933979976573</v>
      </c>
      <c r="J36" s="301">
        <v>1124.27143130725</v>
      </c>
      <c r="K36" s="302">
        <v>858.519417475728</v>
      </c>
      <c r="L36" s="301">
        <v>1338.37829382895</v>
      </c>
    </row>
    <row r="37" ht="17.25" spans="1:12">
      <c r="A37" s="300">
        <v>16.5</v>
      </c>
      <c r="B37" s="301">
        <v>386.2</v>
      </c>
      <c r="C37" s="301">
        <v>437.02613771453</v>
      </c>
      <c r="D37" s="301">
        <v>1164.26</v>
      </c>
      <c r="E37" s="301">
        <v>883.225</v>
      </c>
      <c r="F37" s="302">
        <v>827.185</v>
      </c>
      <c r="G37" s="302">
        <v>802.456310679612</v>
      </c>
      <c r="H37" s="302">
        <v>802.456310679612</v>
      </c>
      <c r="I37" s="301">
        <v>956.478791850841</v>
      </c>
      <c r="J37" s="301">
        <v>1158.9517885356</v>
      </c>
      <c r="K37" s="302">
        <v>884.956310679612</v>
      </c>
      <c r="L37" s="301">
        <v>1367.62529241172</v>
      </c>
    </row>
    <row r="38" ht="17.25" spans="1:12">
      <c r="A38" s="300">
        <v>17</v>
      </c>
      <c r="B38" s="301">
        <v>393.9</v>
      </c>
      <c r="C38" s="301">
        <v>449.829960069516</v>
      </c>
      <c r="D38" s="301">
        <v>1187.7</v>
      </c>
      <c r="E38" s="301">
        <v>904.9932</v>
      </c>
      <c r="F38" s="302">
        <v>849.564</v>
      </c>
      <c r="G38" s="302">
        <v>826.169902912621</v>
      </c>
      <c r="H38" s="302">
        <v>826.169902912621</v>
      </c>
      <c r="I38" s="301">
        <v>985.023603725109</v>
      </c>
      <c r="J38" s="301">
        <v>1193.63214576395</v>
      </c>
      <c r="K38" s="302">
        <v>911.169902912621</v>
      </c>
      <c r="L38" s="301">
        <v>1396.38503907716</v>
      </c>
    </row>
    <row r="39" ht="17.25" spans="1:12">
      <c r="A39" s="300">
        <v>17.5</v>
      </c>
      <c r="B39" s="301">
        <v>402.4</v>
      </c>
      <c r="C39" s="301">
        <v>462.633782424501</v>
      </c>
      <c r="D39" s="301">
        <v>1211.14</v>
      </c>
      <c r="E39" s="301">
        <v>926.9572</v>
      </c>
      <c r="F39" s="302">
        <v>872.275999999998</v>
      </c>
      <c r="G39" s="302">
        <v>850.184466019418</v>
      </c>
      <c r="H39" s="302">
        <v>850.184466019418</v>
      </c>
      <c r="I39" s="301">
        <v>1013.56841559938</v>
      </c>
      <c r="J39" s="301">
        <v>1228.3125029923</v>
      </c>
      <c r="K39" s="302">
        <v>937.684466019418</v>
      </c>
      <c r="L39" s="301">
        <v>1425.87566361861</v>
      </c>
    </row>
    <row r="40" ht="17.25" spans="1:12">
      <c r="A40" s="300">
        <v>18</v>
      </c>
      <c r="B40" s="301">
        <v>406.9</v>
      </c>
      <c r="C40" s="301">
        <v>462.815911479658</v>
      </c>
      <c r="D40" s="301">
        <v>1235.32</v>
      </c>
      <c r="E40" s="301">
        <v>934.0404</v>
      </c>
      <c r="F40" s="302">
        <v>896.05</v>
      </c>
      <c r="G40" s="302">
        <v>846.257281553398</v>
      </c>
      <c r="H40" s="302">
        <v>846.257281553398</v>
      </c>
      <c r="I40" s="301">
        <v>1016.86984087399</v>
      </c>
      <c r="J40" s="301">
        <v>1237.749473621</v>
      </c>
      <c r="K40" s="302">
        <v>936.257281553398</v>
      </c>
      <c r="L40" s="301">
        <v>1455.12266220139</v>
      </c>
    </row>
    <row r="41" ht="17.25" spans="1:12">
      <c r="A41" s="300">
        <v>18.5</v>
      </c>
      <c r="B41" s="301">
        <v>411.8</v>
      </c>
      <c r="C41" s="301">
        <v>475.269131242982</v>
      </c>
      <c r="D41" s="301">
        <v>1259.51</v>
      </c>
      <c r="E41" s="301">
        <v>941.9068</v>
      </c>
      <c r="F41" s="302">
        <v>918.879</v>
      </c>
      <c r="G41" s="302">
        <v>869.21359223301</v>
      </c>
      <c r="H41" s="302">
        <v>869.21359223301</v>
      </c>
      <c r="I41" s="301">
        <v>1044.71344756493</v>
      </c>
      <c r="J41" s="301">
        <v>1271.72862566602</v>
      </c>
      <c r="K41" s="302">
        <v>961.71359223301</v>
      </c>
      <c r="L41" s="301">
        <v>1484.24784780483</v>
      </c>
    </row>
    <row r="42" ht="17.25" spans="1:12">
      <c r="A42" s="300">
        <v>19</v>
      </c>
      <c r="B42" s="301">
        <v>414.7</v>
      </c>
      <c r="C42" s="301">
        <v>487.722351006307</v>
      </c>
      <c r="D42" s="301">
        <v>1284.08</v>
      </c>
      <c r="E42" s="301">
        <v>950.1648</v>
      </c>
      <c r="F42" s="302">
        <v>942.635</v>
      </c>
      <c r="G42" s="302">
        <v>892.140776699029</v>
      </c>
      <c r="H42" s="302">
        <v>892.140776699029</v>
      </c>
      <c r="I42" s="301">
        <v>1072.55705425587</v>
      </c>
      <c r="J42" s="301">
        <v>1305.70777771105</v>
      </c>
      <c r="K42" s="302">
        <v>987.140776699029</v>
      </c>
      <c r="L42" s="301">
        <v>1508.25688827623</v>
      </c>
    </row>
    <row r="43" ht="17.25" spans="1:12">
      <c r="A43" s="300">
        <v>19.5</v>
      </c>
      <c r="B43" s="301">
        <v>418.4</v>
      </c>
      <c r="C43" s="301">
        <v>500.17557076963</v>
      </c>
      <c r="D43" s="301">
        <v>1289.84</v>
      </c>
      <c r="E43" s="301">
        <v>959.9892</v>
      </c>
      <c r="F43" s="302">
        <v>965.608</v>
      </c>
      <c r="G43" s="302">
        <v>915.446601941748</v>
      </c>
      <c r="H43" s="302">
        <v>915.446601941748</v>
      </c>
      <c r="I43" s="301">
        <v>1100.40066094682</v>
      </c>
      <c r="J43" s="301">
        <v>1339.68692975608</v>
      </c>
      <c r="K43" s="302">
        <v>1012.94660194175</v>
      </c>
      <c r="L43" s="301">
        <v>1532.75318066497</v>
      </c>
    </row>
    <row r="44" ht="17.25" spans="1:12">
      <c r="A44" s="300">
        <v>20</v>
      </c>
      <c r="B44" s="301">
        <v>420.3</v>
      </c>
      <c r="C44" s="301">
        <v>512.628790532954</v>
      </c>
      <c r="D44" s="301">
        <v>1298.61</v>
      </c>
      <c r="E44" s="301">
        <v>968.443</v>
      </c>
      <c r="F44" s="302">
        <v>988.032</v>
      </c>
      <c r="G44" s="302">
        <v>942.218446601942</v>
      </c>
      <c r="H44" s="302">
        <v>942.218446601942</v>
      </c>
      <c r="I44" s="301">
        <v>1131.75029355438</v>
      </c>
      <c r="J44" s="301">
        <v>1373.66608180111</v>
      </c>
      <c r="K44" s="302">
        <v>1042.21844660194</v>
      </c>
      <c r="L44" s="301">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 customWidth="1"/>
    <col min="2" max="2" width="91.625" style="27" customWidth="1"/>
    <col min="3" max="3" width="17.7916666666667" style="27" customWidth="1"/>
    <col min="4" max="248" width="13.75" style="27" customWidth="1"/>
    <col min="249" max="16384" width="10" style="27"/>
  </cols>
  <sheetData>
    <row r="1" s="27" customFormat="1" ht="51" spans="1:3">
      <c r="A1" s="287" t="s">
        <v>1202</v>
      </c>
      <c r="B1" s="287"/>
      <c r="C1" s="288" t="s">
        <v>1203</v>
      </c>
    </row>
    <row r="2" s="27" customFormat="1" ht="20" customHeight="1" spans="1:3">
      <c r="A2" s="289">
        <v>1</v>
      </c>
      <c r="B2" s="290" t="s">
        <v>1204</v>
      </c>
      <c r="C2" s="291" t="s">
        <v>46</v>
      </c>
    </row>
    <row r="3" s="27" customFormat="1" ht="20" customHeight="1" spans="1:2">
      <c r="A3" s="289">
        <v>2</v>
      </c>
      <c r="B3" s="290" t="s">
        <v>77</v>
      </c>
    </row>
    <row r="4" s="27" customFormat="1" ht="20" customHeight="1" spans="1:2">
      <c r="A4" s="289">
        <v>3</v>
      </c>
      <c r="B4" s="290" t="s">
        <v>918</v>
      </c>
    </row>
    <row r="5" s="27" customFormat="1" ht="20" customHeight="1" spans="1:2">
      <c r="A5" s="289">
        <v>4</v>
      </c>
      <c r="B5" s="290" t="s">
        <v>256</v>
      </c>
    </row>
    <row r="6" s="27" customFormat="1" ht="20" customHeight="1" spans="1:2">
      <c r="A6" s="289">
        <v>5</v>
      </c>
      <c r="B6" s="290" t="s">
        <v>1205</v>
      </c>
    </row>
    <row r="7" s="27" customFormat="1" ht="20" customHeight="1" spans="1:2">
      <c r="A7" s="289">
        <v>6</v>
      </c>
      <c r="B7" s="290" t="s">
        <v>1206</v>
      </c>
    </row>
    <row r="8" s="27" customFormat="1" ht="20" customHeight="1" spans="1:2">
      <c r="A8" s="289">
        <v>7</v>
      </c>
      <c r="B8" s="290" t="s">
        <v>1207</v>
      </c>
    </row>
    <row r="9" s="27" customFormat="1" ht="20" customHeight="1" spans="1:2">
      <c r="A9" s="289">
        <v>8</v>
      </c>
      <c r="B9" s="290" t="s">
        <v>1208</v>
      </c>
    </row>
    <row r="10" s="27" customFormat="1" ht="215" customHeight="1" spans="1:2">
      <c r="A10" s="289">
        <v>9</v>
      </c>
      <c r="B10" s="290" t="s">
        <v>1209</v>
      </c>
    </row>
    <row r="11" s="27" customFormat="1" ht="33" spans="1:2">
      <c r="A11" s="289">
        <v>10</v>
      </c>
      <c r="B11" s="290" t="s">
        <v>1210</v>
      </c>
    </row>
    <row r="12" s="27" customFormat="1" ht="24.75" spans="1:2">
      <c r="A12" s="289">
        <v>11</v>
      </c>
      <c r="B12" s="290" t="s">
        <v>1211</v>
      </c>
    </row>
    <row r="13" s="27" customFormat="1" ht="16.5" spans="1:2">
      <c r="A13" s="292"/>
      <c r="B13" s="292"/>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66" t="s">
        <v>1212</v>
      </c>
      <c r="B1" s="266"/>
      <c r="C1" s="266"/>
      <c r="D1" s="266"/>
      <c r="E1" s="266"/>
      <c r="F1" s="266"/>
      <c r="G1" s="266"/>
      <c r="H1" s="32" t="s">
        <v>143</v>
      </c>
    </row>
    <row r="2" ht="34" customHeight="1" spans="1:7">
      <c r="A2" s="267" t="s">
        <v>1213</v>
      </c>
      <c r="B2" s="268"/>
      <c r="C2" s="268"/>
      <c r="D2" s="268"/>
      <c r="E2" s="268"/>
      <c r="F2" s="268"/>
      <c r="G2" s="268"/>
    </row>
    <row r="3" ht="34" customHeight="1" spans="1:7">
      <c r="A3" s="269" t="s">
        <v>1214</v>
      </c>
      <c r="B3" s="270"/>
      <c r="C3" s="270"/>
      <c r="D3" s="270"/>
      <c r="E3" s="270"/>
      <c r="F3" s="270"/>
      <c r="G3" s="270"/>
    </row>
    <row r="4" ht="48" customHeight="1" spans="1:7">
      <c r="A4" s="271" t="s">
        <v>1215</v>
      </c>
      <c r="B4" s="271" t="s">
        <v>1216</v>
      </c>
      <c r="C4" s="271" t="s">
        <v>1217</v>
      </c>
      <c r="D4" s="271" t="s">
        <v>1218</v>
      </c>
      <c r="E4" s="271" t="s">
        <v>1219</v>
      </c>
      <c r="F4" s="271" t="s">
        <v>1220</v>
      </c>
      <c r="G4" s="271" t="s">
        <v>1221</v>
      </c>
    </row>
    <row r="5" ht="20" customHeight="1" spans="1:7">
      <c r="A5" s="272">
        <v>0.5</v>
      </c>
      <c r="B5" s="273">
        <v>97.8081734591811</v>
      </c>
      <c r="C5" s="273">
        <v>97.8081734591811</v>
      </c>
      <c r="D5" s="273">
        <v>97.8081734591811</v>
      </c>
      <c r="E5" s="273">
        <v>97.8081734591811</v>
      </c>
      <c r="F5" s="273">
        <v>97.8081734591811</v>
      </c>
      <c r="G5" s="273">
        <v>97.8081734591811</v>
      </c>
    </row>
    <row r="6" ht="20" customHeight="1" spans="1:7">
      <c r="A6" s="272">
        <v>1</v>
      </c>
      <c r="B6" s="273">
        <v>98.3081734591811</v>
      </c>
      <c r="C6" s="273">
        <v>98.3081734591811</v>
      </c>
      <c r="D6" s="273">
        <v>98.3081734591811</v>
      </c>
      <c r="E6" s="273">
        <v>98.3081734591811</v>
      </c>
      <c r="F6" s="273">
        <v>98.3081734591811</v>
      </c>
      <c r="G6" s="273">
        <v>98.3081734591811</v>
      </c>
    </row>
    <row r="7" ht="20" customHeight="1" spans="1:7">
      <c r="A7" s="272">
        <v>1.5</v>
      </c>
      <c r="B7" s="273">
        <v>100.043960963802</v>
      </c>
      <c r="C7" s="273">
        <v>109.606344948186</v>
      </c>
      <c r="D7" s="273">
        <v>109.606344948186</v>
      </c>
      <c r="E7" s="273">
        <v>109.606344948186</v>
      </c>
      <c r="F7" s="273">
        <v>109.606344948186</v>
      </c>
      <c r="G7" s="273">
        <v>109.606344948186</v>
      </c>
    </row>
    <row r="8" ht="20" customHeight="1" spans="1:7">
      <c r="A8" s="272">
        <v>2</v>
      </c>
      <c r="B8" s="273">
        <v>100.543960963802</v>
      </c>
      <c r="C8" s="273">
        <v>121.539630146907</v>
      </c>
      <c r="D8" s="273">
        <v>121.539630146907</v>
      </c>
      <c r="E8" s="273">
        <v>121.539630146907</v>
      </c>
      <c r="F8" s="273">
        <v>121.539630146907</v>
      </c>
      <c r="G8" s="273">
        <v>121.539630146907</v>
      </c>
    </row>
    <row r="9" ht="20" customHeight="1" spans="1:7">
      <c r="A9" s="272">
        <v>2.5</v>
      </c>
      <c r="B9" s="273">
        <v>106.614002948302</v>
      </c>
      <c r="C9" s="273">
        <v>135.124458675656</v>
      </c>
      <c r="D9" s="273">
        <v>135.124458675656</v>
      </c>
      <c r="E9" s="273">
        <v>135.124458675656</v>
      </c>
      <c r="F9" s="273">
        <v>135.124458675656</v>
      </c>
      <c r="G9" s="273">
        <v>135.124458675656</v>
      </c>
    </row>
    <row r="10" ht="20" customHeight="1" spans="1:7">
      <c r="A10" s="272">
        <v>3</v>
      </c>
      <c r="B10" s="273">
        <v>116.603629663239</v>
      </c>
      <c r="C10" s="273">
        <v>147.681377612488</v>
      </c>
      <c r="D10" s="273">
        <v>147.681377612488</v>
      </c>
      <c r="E10" s="273">
        <v>147.681377612488</v>
      </c>
      <c r="F10" s="273">
        <v>147.681377612488</v>
      </c>
      <c r="G10" s="273">
        <v>147.681377612488</v>
      </c>
    </row>
    <row r="11" ht="20" customHeight="1" spans="1:7">
      <c r="A11" s="272">
        <v>3.5</v>
      </c>
      <c r="B11" s="273">
        <v>127.143046770875</v>
      </c>
      <c r="C11" s="273">
        <v>161.47408405394</v>
      </c>
      <c r="D11" s="273">
        <v>161.47408405394</v>
      </c>
      <c r="E11" s="273">
        <v>161.47408405394</v>
      </c>
      <c r="F11" s="273">
        <v>161.47408405394</v>
      </c>
      <c r="G11" s="273">
        <v>161.47408405394</v>
      </c>
    </row>
    <row r="12" ht="20" customHeight="1" spans="1:7">
      <c r="A12" s="272">
        <v>4</v>
      </c>
      <c r="B12" s="273">
        <v>136.904007781838</v>
      </c>
      <c r="C12" s="273">
        <v>174.031002990772</v>
      </c>
      <c r="D12" s="273">
        <v>174.031002990772</v>
      </c>
      <c r="E12" s="273">
        <v>174.031002990772</v>
      </c>
      <c r="F12" s="273">
        <v>174.031002990772</v>
      </c>
      <c r="G12" s="273">
        <v>174.031002990772</v>
      </c>
    </row>
    <row r="13" ht="20" customHeight="1" spans="1:7">
      <c r="A13" s="272">
        <v>4.5</v>
      </c>
      <c r="B13" s="273">
        <v>147.557757741461</v>
      </c>
      <c r="C13" s="273">
        <v>187.407953606818</v>
      </c>
      <c r="D13" s="273">
        <v>187.407953606818</v>
      </c>
      <c r="E13" s="273">
        <v>187.407953606818</v>
      </c>
      <c r="F13" s="273">
        <v>187.407953606818</v>
      </c>
      <c r="G13" s="273">
        <v>187.407953606818</v>
      </c>
    </row>
    <row r="14" ht="20" customHeight="1" spans="1:7">
      <c r="A14" s="272">
        <v>5</v>
      </c>
      <c r="B14" s="273">
        <v>157.433051604411</v>
      </c>
      <c r="C14" s="273">
        <v>199.756994630946</v>
      </c>
      <c r="D14" s="273">
        <v>199.756994630946</v>
      </c>
      <c r="E14" s="273">
        <v>199.756994630946</v>
      </c>
      <c r="F14" s="273">
        <v>199.756994630946</v>
      </c>
      <c r="G14" s="273">
        <v>199.756994630946</v>
      </c>
    </row>
    <row r="15" ht="20" customHeight="1" spans="1:7">
      <c r="A15" s="272">
        <v>5.5</v>
      </c>
      <c r="B15" s="273">
        <v>167.85813586006</v>
      </c>
      <c r="C15" s="273">
        <v>207.729119516687</v>
      </c>
      <c r="D15" s="273">
        <v>207.729119516687</v>
      </c>
      <c r="E15" s="273">
        <v>207.729119516687</v>
      </c>
      <c r="F15" s="273">
        <v>207.729119516687</v>
      </c>
      <c r="G15" s="273">
        <v>207.729119516687</v>
      </c>
    </row>
    <row r="16" ht="20" customHeight="1" spans="1:7">
      <c r="A16" s="272">
        <v>6</v>
      </c>
      <c r="B16" s="273">
        <v>177.73342972301</v>
      </c>
      <c r="C16" s="273">
        <v>214.257578985103</v>
      </c>
      <c r="D16" s="273">
        <v>214.257578985103</v>
      </c>
      <c r="E16" s="273">
        <v>214.257578985103</v>
      </c>
      <c r="F16" s="273">
        <v>214.257578985103</v>
      </c>
      <c r="G16" s="273">
        <v>214.257578985103</v>
      </c>
    </row>
    <row r="17" ht="20" customHeight="1" spans="1:7">
      <c r="A17" s="272">
        <v>6.5</v>
      </c>
      <c r="B17" s="273">
        <v>188.615845386606</v>
      </c>
      <c r="C17" s="273">
        <v>222.229703870843</v>
      </c>
      <c r="D17" s="273">
        <v>222.229703870843</v>
      </c>
      <c r="E17" s="273">
        <v>222.229703870843</v>
      </c>
      <c r="F17" s="273">
        <v>222.229703870843</v>
      </c>
      <c r="G17" s="273">
        <v>222.229703870843</v>
      </c>
    </row>
    <row r="18" ht="20" customHeight="1" spans="1:7">
      <c r="A18" s="272">
        <v>7</v>
      </c>
      <c r="B18" s="273">
        <v>198.37680639757</v>
      </c>
      <c r="C18" s="273">
        <v>229.173919164667</v>
      </c>
      <c r="D18" s="273">
        <v>229.173919164667</v>
      </c>
      <c r="E18" s="273">
        <v>229.173919164667</v>
      </c>
      <c r="F18" s="273">
        <v>229.173919164667</v>
      </c>
      <c r="G18" s="273">
        <v>229.173919164667</v>
      </c>
    </row>
    <row r="19" ht="20" customHeight="1" spans="1:7">
      <c r="A19" s="272">
        <v>7.5</v>
      </c>
      <c r="B19" s="273">
        <v>209.487887765141</v>
      </c>
      <c r="C19" s="273">
        <v>236.938166137704</v>
      </c>
      <c r="D19" s="273">
        <v>236.938166137704</v>
      </c>
      <c r="E19" s="273">
        <v>236.938166137704</v>
      </c>
      <c r="F19" s="273">
        <v>236.938166137704</v>
      </c>
      <c r="G19" s="273">
        <v>236.938166137704</v>
      </c>
    </row>
    <row r="20" ht="20" customHeight="1" spans="1:7">
      <c r="A20" s="272">
        <v>8</v>
      </c>
      <c r="B20" s="273">
        <v>218.905850220143</v>
      </c>
      <c r="C20" s="273">
        <v>244.50601516964</v>
      </c>
      <c r="D20" s="273">
        <v>244.50601516964</v>
      </c>
      <c r="E20" s="273">
        <v>244.50601516964</v>
      </c>
      <c r="F20" s="273">
        <v>244.50601516964</v>
      </c>
      <c r="G20" s="273">
        <v>244.50601516964</v>
      </c>
    </row>
    <row r="21" ht="20" customHeight="1" spans="1:7">
      <c r="A21" s="272">
        <v>8.5</v>
      </c>
      <c r="B21" s="273">
        <v>229.902598735727</v>
      </c>
      <c r="C21" s="273">
        <v>253.309651706198</v>
      </c>
      <c r="D21" s="273">
        <v>253.309651706198</v>
      </c>
      <c r="E21" s="273">
        <v>253.309651706198</v>
      </c>
      <c r="F21" s="273">
        <v>253.309651706198</v>
      </c>
      <c r="G21" s="273">
        <v>253.309651706198</v>
      </c>
    </row>
    <row r="22" ht="20" customHeight="1" spans="1:7">
      <c r="A22" s="272">
        <v>9</v>
      </c>
      <c r="B22" s="273">
        <v>239.320561190728</v>
      </c>
      <c r="C22" s="273">
        <v>260.253867000022</v>
      </c>
      <c r="D22" s="273">
        <v>260.253867000022</v>
      </c>
      <c r="E22" s="273">
        <v>260.253867000022</v>
      </c>
      <c r="F22" s="273">
        <v>260.253867000022</v>
      </c>
      <c r="G22" s="273">
        <v>260.253867000022</v>
      </c>
    </row>
    <row r="23" ht="20" customHeight="1" spans="1:7">
      <c r="A23" s="272">
        <v>9.5</v>
      </c>
      <c r="B23" s="273">
        <v>250.202976854326</v>
      </c>
      <c r="C23" s="273">
        <v>268.433869798467</v>
      </c>
      <c r="D23" s="273">
        <v>268.433869798467</v>
      </c>
      <c r="E23" s="273">
        <v>268.433869798467</v>
      </c>
      <c r="F23" s="273">
        <v>268.433869798467</v>
      </c>
      <c r="G23" s="273">
        <v>268.433869798467</v>
      </c>
    </row>
    <row r="24" ht="20" customHeight="1" spans="1:7">
      <c r="A24" s="272">
        <v>10</v>
      </c>
      <c r="B24" s="273">
        <v>259.735272161315</v>
      </c>
      <c r="C24" s="273">
        <v>276.001718830403</v>
      </c>
      <c r="D24" s="273">
        <v>276.001718830403</v>
      </c>
      <c r="E24" s="273">
        <v>276.001718830403</v>
      </c>
      <c r="F24" s="273">
        <v>276.001718830403</v>
      </c>
      <c r="G24" s="273">
        <v>276.001718830403</v>
      </c>
    </row>
    <row r="25" ht="20" customHeight="1" spans="1:7">
      <c r="A25" s="272">
        <v>10.5</v>
      </c>
      <c r="B25" s="273">
        <v>270.389022120938</v>
      </c>
      <c r="C25" s="273">
        <v>287.092012406704</v>
      </c>
      <c r="D25" s="273">
        <v>287.092012406704</v>
      </c>
      <c r="E25" s="273">
        <v>287.092012406704</v>
      </c>
      <c r="F25" s="273">
        <v>287.092012406704</v>
      </c>
      <c r="G25" s="273">
        <v>287.092012406704</v>
      </c>
    </row>
    <row r="26" ht="20" customHeight="1" spans="1:7">
      <c r="A26" s="272">
        <v>11</v>
      </c>
      <c r="B26" s="273">
        <v>278.434990352093</v>
      </c>
      <c r="C26" s="273">
        <v>296.73864056568</v>
      </c>
      <c r="D26" s="273">
        <v>296.73864056568</v>
      </c>
      <c r="E26" s="273">
        <v>296.73864056568</v>
      </c>
      <c r="F26" s="273">
        <v>296.73864056568</v>
      </c>
      <c r="G26" s="273">
        <v>296.73864056568</v>
      </c>
    </row>
    <row r="27" ht="20" customHeight="1" spans="1:7">
      <c r="A27" s="272">
        <v>11.5</v>
      </c>
      <c r="B27" s="273">
        <v>287.602413235881</v>
      </c>
      <c r="C27" s="273">
        <v>306.581666665757</v>
      </c>
      <c r="D27" s="273">
        <v>306.581666665757</v>
      </c>
      <c r="E27" s="273">
        <v>306.581666665757</v>
      </c>
      <c r="F27" s="273">
        <v>306.581666665757</v>
      </c>
      <c r="G27" s="273">
        <v>306.581666665757</v>
      </c>
    </row>
    <row r="28" ht="20" customHeight="1" spans="1:7">
      <c r="A28" s="272">
        <v>12</v>
      </c>
      <c r="B28" s="273">
        <v>295.877047171011</v>
      </c>
      <c r="C28" s="273">
        <v>316.020416912029</v>
      </c>
      <c r="D28" s="273">
        <v>316.020416912029</v>
      </c>
      <c r="E28" s="273">
        <v>316.020416912029</v>
      </c>
      <c r="F28" s="273">
        <v>316.020416912029</v>
      </c>
      <c r="G28" s="273">
        <v>316.020416912029</v>
      </c>
    </row>
    <row r="29" ht="20" customHeight="1" spans="1:7">
      <c r="A29" s="272">
        <v>12.5</v>
      </c>
      <c r="B29" s="273">
        <v>304.930137202813</v>
      </c>
      <c r="C29" s="273">
        <v>326.487076750218</v>
      </c>
      <c r="D29" s="273">
        <v>326.487076750218</v>
      </c>
      <c r="E29" s="273">
        <v>326.487076750218</v>
      </c>
      <c r="F29" s="273">
        <v>326.487076750218</v>
      </c>
      <c r="G29" s="273">
        <v>326.487076750218</v>
      </c>
    </row>
    <row r="30" ht="20" customHeight="1" spans="1:7">
      <c r="A30" s="272">
        <v>13</v>
      </c>
      <c r="B30" s="273">
        <v>313.31910398993</v>
      </c>
      <c r="C30" s="273">
        <v>335.510071171082</v>
      </c>
      <c r="D30" s="273">
        <v>335.510071171082</v>
      </c>
      <c r="E30" s="273">
        <v>335.510071171082</v>
      </c>
      <c r="F30" s="273">
        <v>335.510071171082</v>
      </c>
      <c r="G30" s="273">
        <v>335.510071171082</v>
      </c>
    </row>
    <row r="31" ht="20" customHeight="1" spans="1:7">
      <c r="A31" s="272">
        <v>13.5</v>
      </c>
      <c r="B31" s="273">
        <v>322.82952542968</v>
      </c>
      <c r="C31" s="273">
        <v>345.768853096566</v>
      </c>
      <c r="D31" s="273">
        <v>345.768853096566</v>
      </c>
      <c r="E31" s="273">
        <v>345.768853096566</v>
      </c>
      <c r="F31" s="273">
        <v>345.768853096566</v>
      </c>
      <c r="G31" s="273">
        <v>345.768853096566</v>
      </c>
    </row>
    <row r="32" ht="20" customHeight="1" spans="1:7">
      <c r="A32" s="272">
        <v>14</v>
      </c>
      <c r="B32" s="273">
        <v>330.532495104873</v>
      </c>
      <c r="C32" s="273">
        <v>355.83123708095</v>
      </c>
      <c r="D32" s="273">
        <v>355.83123708095</v>
      </c>
      <c r="E32" s="273">
        <v>355.83123708095</v>
      </c>
      <c r="F32" s="273">
        <v>355.83123708095</v>
      </c>
      <c r="G32" s="273">
        <v>355.83123708095</v>
      </c>
    </row>
    <row r="33" ht="20" customHeight="1" spans="1:7">
      <c r="A33" s="272">
        <v>14.5</v>
      </c>
      <c r="B33" s="273">
        <v>340.042916544625</v>
      </c>
      <c r="C33" s="273">
        <v>366.090019006437</v>
      </c>
      <c r="D33" s="273">
        <v>366.090019006437</v>
      </c>
      <c r="E33" s="273">
        <v>366.090019006437</v>
      </c>
      <c r="F33" s="273">
        <v>366.090019006437</v>
      </c>
      <c r="G33" s="273">
        <v>366.090019006437</v>
      </c>
    </row>
    <row r="34" ht="20" customHeight="1" spans="1:7">
      <c r="A34" s="272">
        <v>15</v>
      </c>
      <c r="B34" s="273">
        <v>347.974551923793</v>
      </c>
      <c r="C34" s="273">
        <v>375.736647165413</v>
      </c>
      <c r="D34" s="273">
        <v>375.736647165413</v>
      </c>
      <c r="E34" s="273">
        <v>375.736647165413</v>
      </c>
      <c r="F34" s="273">
        <v>375.736647165413</v>
      </c>
      <c r="G34" s="273">
        <v>375.736647165413</v>
      </c>
    </row>
    <row r="35" ht="20" customHeight="1" spans="1:7">
      <c r="A35" s="272">
        <v>15.5</v>
      </c>
      <c r="B35" s="273">
        <v>355.884313435724</v>
      </c>
      <c r="C35" s="273">
        <v>384.748161614674</v>
      </c>
      <c r="D35" s="273">
        <v>384.748161614674</v>
      </c>
      <c r="E35" s="273">
        <v>384.748161614674</v>
      </c>
      <c r="F35" s="273">
        <v>384.748161614674</v>
      </c>
      <c r="G35" s="273">
        <v>384.748161614674</v>
      </c>
    </row>
    <row r="36" ht="20" customHeight="1" spans="1:7">
      <c r="A36" s="272">
        <v>16</v>
      </c>
      <c r="B36" s="273">
        <v>363.244284554955</v>
      </c>
      <c r="C36" s="273">
        <v>392.523888559314</v>
      </c>
      <c r="D36" s="273">
        <v>392.523888559314</v>
      </c>
      <c r="E36" s="273">
        <v>392.523888559314</v>
      </c>
      <c r="F36" s="273">
        <v>392.523888559314</v>
      </c>
      <c r="G36" s="273">
        <v>392.523888559314</v>
      </c>
    </row>
    <row r="37" ht="20" customHeight="1" spans="1:7">
      <c r="A37" s="272">
        <v>16.5</v>
      </c>
      <c r="B37" s="273">
        <v>371.154046066885</v>
      </c>
      <c r="C37" s="273">
        <v>402.36691465939</v>
      </c>
      <c r="D37" s="273">
        <v>402.36691465939</v>
      </c>
      <c r="E37" s="273">
        <v>402.36691465939</v>
      </c>
      <c r="F37" s="273">
        <v>402.36691465939</v>
      </c>
      <c r="G37" s="273">
        <v>402.36691465939</v>
      </c>
    </row>
    <row r="38" ht="20" customHeight="1" spans="1:7">
      <c r="A38" s="272">
        <v>17</v>
      </c>
      <c r="B38" s="273">
        <v>378.171018630155</v>
      </c>
      <c r="C38" s="273">
        <v>410.14264160403</v>
      </c>
      <c r="D38" s="273">
        <v>410.14264160403</v>
      </c>
      <c r="E38" s="273">
        <v>410.14264160403</v>
      </c>
      <c r="F38" s="273">
        <v>410.14264160403</v>
      </c>
      <c r="G38" s="273">
        <v>410.14264160403</v>
      </c>
    </row>
    <row r="39" ht="20" customHeight="1" spans="1:7">
      <c r="A39" s="272">
        <v>17.5</v>
      </c>
      <c r="B39" s="273">
        <v>386.195112994072</v>
      </c>
      <c r="C39" s="273">
        <v>419.569911878699</v>
      </c>
      <c r="D39" s="273">
        <v>419.569911878699</v>
      </c>
      <c r="E39" s="273">
        <v>419.569911878699</v>
      </c>
      <c r="F39" s="273">
        <v>419.569911878699</v>
      </c>
      <c r="G39" s="273">
        <v>419.569911878699</v>
      </c>
    </row>
    <row r="40" ht="20" customHeight="1" spans="1:7">
      <c r="A40" s="272">
        <v>18</v>
      </c>
      <c r="B40" s="273">
        <v>392.983419853368</v>
      </c>
      <c r="C40" s="273">
        <v>424.019592220075</v>
      </c>
      <c r="D40" s="273">
        <v>424.019592220075</v>
      </c>
      <c r="E40" s="273">
        <v>424.019592220075</v>
      </c>
      <c r="F40" s="273">
        <v>424.019592220075</v>
      </c>
      <c r="G40" s="273">
        <v>424.019592220075</v>
      </c>
    </row>
    <row r="41" ht="20" customHeight="1" spans="1:7">
      <c r="A41" s="272">
        <v>18.5</v>
      </c>
      <c r="B41" s="273">
        <v>400.550182809336</v>
      </c>
      <c r="C41" s="273">
        <v>430.12081589148</v>
      </c>
      <c r="D41" s="273">
        <v>430.12081589148</v>
      </c>
      <c r="E41" s="273">
        <v>430.12081589148</v>
      </c>
      <c r="F41" s="273">
        <v>430.12081589148</v>
      </c>
      <c r="G41" s="273">
        <v>430.12081589148</v>
      </c>
    </row>
    <row r="42" ht="20" customHeight="1" spans="1:7">
      <c r="A42" s="272">
        <v>19</v>
      </c>
      <c r="B42" s="273">
        <v>404.251502664977</v>
      </c>
      <c r="C42" s="273">
        <v>433.115350843928</v>
      </c>
      <c r="D42" s="273">
        <v>433.115350843928</v>
      </c>
      <c r="E42" s="273">
        <v>433.115350843928</v>
      </c>
      <c r="F42" s="273">
        <v>433.115350843928</v>
      </c>
      <c r="G42" s="273">
        <v>433.115350843928</v>
      </c>
    </row>
    <row r="43" ht="20" customHeight="1" spans="1:7">
      <c r="A43" s="272">
        <v>19.5</v>
      </c>
      <c r="B43" s="273">
        <v>408.502612913317</v>
      </c>
      <c r="C43" s="273">
        <v>437.969307039109</v>
      </c>
      <c r="D43" s="273">
        <v>437.969307039109</v>
      </c>
      <c r="E43" s="273">
        <v>437.969307039109</v>
      </c>
      <c r="F43" s="273">
        <v>437.969307039109</v>
      </c>
      <c r="G43" s="273">
        <v>437.969307039109</v>
      </c>
    </row>
    <row r="44" ht="20" customHeight="1" spans="1:7">
      <c r="A44" s="272">
        <v>20</v>
      </c>
      <c r="B44" s="273">
        <v>410.603272841138</v>
      </c>
      <c r="C44" s="273">
        <v>439.716574515333</v>
      </c>
      <c r="D44" s="273">
        <v>439.716574515333</v>
      </c>
      <c r="E44" s="273">
        <v>439.716574515333</v>
      </c>
      <c r="F44" s="273">
        <v>439.716574515333</v>
      </c>
      <c r="G44" s="273">
        <v>439.716574515333</v>
      </c>
    </row>
    <row r="45" ht="34.5" spans="1:7">
      <c r="A45" s="274" t="s">
        <v>1222</v>
      </c>
      <c r="B45" s="273">
        <v>17.3974780863039</v>
      </c>
      <c r="C45" s="275">
        <v>15.4882688354898</v>
      </c>
      <c r="D45" s="275">
        <v>15.4882688354898</v>
      </c>
      <c r="E45" s="275">
        <v>15.4882688354898</v>
      </c>
      <c r="F45" s="275">
        <v>15.4882688354898</v>
      </c>
      <c r="G45" s="275">
        <v>15.4882688354898</v>
      </c>
    </row>
    <row r="46" ht="17.25" spans="1:7">
      <c r="A46" s="276" t="s">
        <v>1223</v>
      </c>
      <c r="B46" s="273">
        <v>16.7678380863039</v>
      </c>
      <c r="C46" s="277">
        <v>14.8912768354898</v>
      </c>
      <c r="D46" s="277">
        <v>14.8912768354898</v>
      </c>
      <c r="E46" s="277">
        <v>14.8912768354898</v>
      </c>
      <c r="F46" s="277">
        <v>14.8912768354898</v>
      </c>
      <c r="G46" s="277">
        <v>14.8912768354898</v>
      </c>
    </row>
    <row r="47" ht="17.25" spans="1:7">
      <c r="A47" s="276" t="s">
        <v>1224</v>
      </c>
      <c r="B47" s="273">
        <v>16.2431380863039</v>
      </c>
      <c r="C47" s="277">
        <v>14.4435328354898</v>
      </c>
      <c r="D47" s="277">
        <v>14.4435328354898</v>
      </c>
      <c r="E47" s="277">
        <v>14.4435328354898</v>
      </c>
      <c r="F47" s="277">
        <v>14.4435328354898</v>
      </c>
      <c r="G47" s="277">
        <v>14.4435328354898</v>
      </c>
    </row>
    <row r="48" ht="17.25" spans="1:7">
      <c r="A48" s="276" t="s">
        <v>1225</v>
      </c>
      <c r="B48" s="273">
        <v>15.300586086304</v>
      </c>
      <c r="C48" s="277">
        <v>14.2942848354898</v>
      </c>
      <c r="D48" s="277">
        <v>14.2942848354898</v>
      </c>
      <c r="E48" s="277">
        <v>14.2942848354898</v>
      </c>
      <c r="F48" s="277">
        <v>14.2942848354898</v>
      </c>
      <c r="G48" s="277">
        <v>14.2942848354898</v>
      </c>
    </row>
    <row r="49" ht="17.25" spans="1:7">
      <c r="A49" s="276" t="s">
        <v>1226</v>
      </c>
      <c r="B49" s="273">
        <v>15.201370086304</v>
      </c>
      <c r="C49" s="277">
        <v>14.3437232354898</v>
      </c>
      <c r="D49" s="277">
        <v>14.3437232354898</v>
      </c>
      <c r="E49" s="277">
        <v>14.3437232354898</v>
      </c>
      <c r="F49" s="277">
        <v>14.3437232354898</v>
      </c>
      <c r="G49" s="277">
        <v>14.3437232354898</v>
      </c>
    </row>
    <row r="51" ht="37" customHeight="1" spans="1:10">
      <c r="A51" s="278" t="s">
        <v>1227</v>
      </c>
      <c r="B51" s="279"/>
      <c r="C51" s="279"/>
      <c r="D51" s="279"/>
      <c r="E51" s="279"/>
      <c r="F51" s="279"/>
      <c r="G51" s="279"/>
      <c r="H51" s="279"/>
      <c r="I51" s="279"/>
      <c r="J51" s="284"/>
    </row>
    <row r="52" ht="53" customHeight="1" spans="1:10">
      <c r="A52" s="280" t="s">
        <v>1228</v>
      </c>
      <c r="B52" s="281"/>
      <c r="C52" s="281"/>
      <c r="D52" s="281"/>
      <c r="E52" s="281"/>
      <c r="F52" s="281"/>
      <c r="G52" s="281"/>
      <c r="H52" s="281"/>
      <c r="I52" s="281"/>
      <c r="J52" s="285"/>
    </row>
    <row r="53" ht="113" customHeight="1" spans="1:10">
      <c r="A53" s="282" t="s">
        <v>1229</v>
      </c>
      <c r="B53" s="283"/>
      <c r="C53" s="283"/>
      <c r="D53" s="283"/>
      <c r="E53" s="283"/>
      <c r="F53" s="283"/>
      <c r="G53" s="283"/>
      <c r="H53" s="283"/>
      <c r="I53" s="283"/>
      <c r="J53" s="286"/>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47" t="s">
        <v>1230</v>
      </c>
      <c r="B1" s="247"/>
      <c r="C1" s="247"/>
      <c r="D1" s="247"/>
      <c r="E1" s="247"/>
      <c r="F1" s="247"/>
      <c r="G1" s="32" t="s">
        <v>143</v>
      </c>
    </row>
    <row r="2" ht="30" customHeight="1" spans="1:7">
      <c r="A2" s="248" t="s">
        <v>1231</v>
      </c>
      <c r="B2" s="249"/>
      <c r="C2" s="249"/>
      <c r="D2" s="249"/>
      <c r="E2" s="249"/>
      <c r="F2" s="250"/>
      <c r="G2" s="32"/>
    </row>
    <row r="3" ht="54" spans="1:6">
      <c r="A3" s="251" t="s">
        <v>73</v>
      </c>
      <c r="B3" s="252" t="s">
        <v>1232</v>
      </c>
      <c r="C3" s="253" t="s">
        <v>1233</v>
      </c>
      <c r="D3" s="253" t="s">
        <v>1234</v>
      </c>
      <c r="E3" s="253" t="s">
        <v>1235</v>
      </c>
      <c r="F3" s="253" t="s">
        <v>1236</v>
      </c>
    </row>
    <row r="4" ht="25" customHeight="1" spans="1:6">
      <c r="A4" s="254" t="s">
        <v>74</v>
      </c>
      <c r="B4" s="256">
        <v>33.6</v>
      </c>
      <c r="C4" s="256">
        <v>33.6</v>
      </c>
      <c r="D4" s="256">
        <v>33.6</v>
      </c>
      <c r="E4" s="256">
        <v>33.6</v>
      </c>
      <c r="F4" s="256">
        <v>33.6</v>
      </c>
    </row>
    <row r="5" ht="25" customHeight="1" spans="1:6">
      <c r="A5" s="254" t="s">
        <v>971</v>
      </c>
      <c r="B5" s="257">
        <v>34.6</v>
      </c>
      <c r="C5" s="257">
        <v>34.6</v>
      </c>
      <c r="D5" s="257">
        <v>34.6</v>
      </c>
      <c r="E5" s="257">
        <v>34.6</v>
      </c>
      <c r="F5" s="257">
        <v>34.6</v>
      </c>
    </row>
    <row r="6" ht="25" customHeight="1" spans="1:6">
      <c r="A6" s="254" t="s">
        <v>1237</v>
      </c>
      <c r="B6" s="257">
        <v>34.6</v>
      </c>
      <c r="C6" s="257">
        <v>34.6</v>
      </c>
      <c r="D6" s="257">
        <v>34.6</v>
      </c>
      <c r="E6" s="257">
        <v>34.6</v>
      </c>
      <c r="F6" s="257">
        <v>34.6</v>
      </c>
    </row>
    <row r="7" ht="88" customHeight="1" spans="1:6">
      <c r="A7" s="254" t="s">
        <v>1238</v>
      </c>
      <c r="B7" s="258">
        <v>27.6</v>
      </c>
      <c r="C7" s="258">
        <v>27.6</v>
      </c>
      <c r="D7" s="258">
        <v>27.6</v>
      </c>
      <c r="E7" s="258">
        <v>27.6</v>
      </c>
      <c r="F7" s="258">
        <v>27.6</v>
      </c>
    </row>
    <row r="8" ht="61" customHeight="1" spans="1:6">
      <c r="A8" s="259" t="s">
        <v>1239</v>
      </c>
      <c r="B8" s="258">
        <v>35.1</v>
      </c>
      <c r="C8" s="258">
        <v>35.1</v>
      </c>
      <c r="D8" s="258">
        <v>35.1</v>
      </c>
      <c r="E8" s="258">
        <v>35.1</v>
      </c>
      <c r="F8" s="258">
        <v>35.1</v>
      </c>
    </row>
    <row r="9" ht="31" customHeight="1" spans="1:6">
      <c r="A9" s="251" t="s">
        <v>457</v>
      </c>
      <c r="B9" s="260">
        <v>32.1</v>
      </c>
      <c r="C9" s="260">
        <v>29.1</v>
      </c>
      <c r="D9" s="260">
        <v>26.1</v>
      </c>
      <c r="E9" s="260">
        <v>26.1</v>
      </c>
      <c r="F9" s="260">
        <v>26.1</v>
      </c>
    </row>
    <row r="10" ht="55" customHeight="1" spans="1:6">
      <c r="A10" s="261" t="s">
        <v>73</v>
      </c>
      <c r="B10" s="252" t="s">
        <v>1240</v>
      </c>
      <c r="C10" s="253" t="s">
        <v>1233</v>
      </c>
      <c r="D10" s="253" t="s">
        <v>1234</v>
      </c>
      <c r="E10" s="253" t="s">
        <v>1235</v>
      </c>
      <c r="F10" s="253" t="s">
        <v>1236</v>
      </c>
    </row>
    <row r="11" ht="25" customHeight="1" spans="1:6">
      <c r="A11" s="251" t="s">
        <v>1241</v>
      </c>
      <c r="B11" s="255">
        <v>47.6</v>
      </c>
      <c r="C11" s="255">
        <v>47.6</v>
      </c>
      <c r="D11" s="255">
        <v>44.6</v>
      </c>
      <c r="E11" s="255">
        <v>44.6</v>
      </c>
      <c r="F11" s="255">
        <v>44.6</v>
      </c>
    </row>
    <row r="12" ht="25" customHeight="1" spans="1:6">
      <c r="A12" s="251" t="s">
        <v>1242</v>
      </c>
      <c r="B12" s="255">
        <v>47.6</v>
      </c>
      <c r="C12" s="255">
        <v>47.6</v>
      </c>
      <c r="D12" s="255">
        <v>44.6</v>
      </c>
      <c r="E12" s="255">
        <v>44.6</v>
      </c>
      <c r="F12" s="255">
        <v>44.6</v>
      </c>
    </row>
    <row r="13" ht="31.5" spans="1:6">
      <c r="A13" s="262"/>
      <c r="B13" s="263"/>
      <c r="C13" s="263"/>
      <c r="D13" s="263"/>
      <c r="E13" s="263"/>
      <c r="F13" s="263"/>
    </row>
    <row r="14" ht="36.75" spans="1:6">
      <c r="A14" s="247" t="s">
        <v>1243</v>
      </c>
      <c r="B14" s="247"/>
      <c r="C14" s="247"/>
      <c r="D14" s="247"/>
      <c r="E14" s="247"/>
      <c r="F14" s="247"/>
    </row>
    <row r="15" ht="33" customHeight="1" spans="1:6">
      <c r="A15" s="248" t="s">
        <v>1244</v>
      </c>
      <c r="B15" s="249"/>
      <c r="C15" s="249"/>
      <c r="D15" s="249"/>
      <c r="E15" s="249"/>
      <c r="F15" s="250"/>
    </row>
    <row r="16" ht="54" spans="1:6">
      <c r="A16" s="251" t="s">
        <v>73</v>
      </c>
      <c r="B16" s="252" t="s">
        <v>1232</v>
      </c>
      <c r="C16" s="253" t="s">
        <v>1233</v>
      </c>
      <c r="D16" s="253" t="s">
        <v>1234</v>
      </c>
      <c r="E16" s="253" t="s">
        <v>1235</v>
      </c>
      <c r="F16" s="253" t="s">
        <v>1236</v>
      </c>
    </row>
    <row r="17" ht="30" spans="1:6">
      <c r="A17" s="254" t="s">
        <v>74</v>
      </c>
      <c r="B17" s="256">
        <v>35.6</v>
      </c>
      <c r="C17" s="256">
        <v>35.6</v>
      </c>
      <c r="D17" s="256">
        <v>35.6</v>
      </c>
      <c r="E17" s="256">
        <v>35.6</v>
      </c>
      <c r="F17" s="256">
        <v>35.6</v>
      </c>
    </row>
    <row r="18" ht="30" spans="1:6">
      <c r="A18" s="254" t="s">
        <v>971</v>
      </c>
      <c r="B18" s="256">
        <v>36.6</v>
      </c>
      <c r="C18" s="256">
        <v>36.6</v>
      </c>
      <c r="D18" s="256">
        <v>36.6</v>
      </c>
      <c r="E18" s="256">
        <v>36.6</v>
      </c>
      <c r="F18" s="256">
        <v>36.6</v>
      </c>
    </row>
    <row r="19" ht="30" spans="1:6">
      <c r="A19" s="254" t="s">
        <v>1237</v>
      </c>
      <c r="B19" s="256">
        <v>36.6</v>
      </c>
      <c r="C19" s="256">
        <v>36.6</v>
      </c>
      <c r="D19" s="256">
        <v>36.6</v>
      </c>
      <c r="E19" s="256">
        <v>36.6</v>
      </c>
      <c r="F19" s="256">
        <v>36.6</v>
      </c>
    </row>
    <row r="20" ht="75" customHeight="1" spans="1:6">
      <c r="A20" s="254" t="s">
        <v>1238</v>
      </c>
      <c r="B20" s="258">
        <v>30.6</v>
      </c>
      <c r="C20" s="258">
        <v>30.6</v>
      </c>
      <c r="D20" s="258">
        <v>30.6</v>
      </c>
      <c r="E20" s="258">
        <v>30.6</v>
      </c>
      <c r="F20" s="258">
        <v>30.6</v>
      </c>
    </row>
    <row r="21" ht="60" spans="1:6">
      <c r="A21" s="264" t="s">
        <v>1239</v>
      </c>
      <c r="B21" s="258">
        <v>39.1</v>
      </c>
      <c r="C21" s="258">
        <v>39.1</v>
      </c>
      <c r="D21" s="258">
        <v>39.1</v>
      </c>
      <c r="E21" s="258">
        <v>39.1</v>
      </c>
      <c r="F21" s="258">
        <v>39.1</v>
      </c>
    </row>
    <row r="23" ht="17.25" spans="1:1">
      <c r="A23" s="265" t="s">
        <v>1245</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47" t="s">
        <v>1246</v>
      </c>
      <c r="B1" s="247"/>
      <c r="C1" s="247"/>
      <c r="D1" s="247"/>
      <c r="E1" s="247"/>
      <c r="F1" s="247"/>
      <c r="G1" s="73" t="s">
        <v>143</v>
      </c>
    </row>
    <row r="2" ht="30" customHeight="1" spans="1:7">
      <c r="A2" s="248" t="s">
        <v>1247</v>
      </c>
      <c r="B2" s="249"/>
      <c r="C2" s="249"/>
      <c r="D2" s="249"/>
      <c r="E2" s="249"/>
      <c r="F2" s="250"/>
      <c r="G2" s="73"/>
    </row>
    <row r="3" ht="54" spans="1:6">
      <c r="A3" s="251" t="s">
        <v>73</v>
      </c>
      <c r="B3" s="252" t="s">
        <v>1248</v>
      </c>
      <c r="C3" s="253" t="s">
        <v>1249</v>
      </c>
      <c r="D3" s="253" t="s">
        <v>1250</v>
      </c>
      <c r="E3" s="253" t="s">
        <v>1251</v>
      </c>
      <c r="F3" s="253" t="s">
        <v>113</v>
      </c>
    </row>
    <row r="4" ht="30" spans="1:6">
      <c r="A4" s="254" t="s">
        <v>1252</v>
      </c>
      <c r="B4" s="255">
        <v>54</v>
      </c>
      <c r="C4" s="255">
        <v>54</v>
      </c>
      <c r="D4" s="255">
        <v>54</v>
      </c>
      <c r="E4" s="255">
        <v>54</v>
      </c>
      <c r="F4" s="255">
        <v>54</v>
      </c>
    </row>
    <row r="5" ht="30" spans="1:6">
      <c r="A5" s="254" t="s">
        <v>1253</v>
      </c>
      <c r="B5" s="255">
        <v>54</v>
      </c>
      <c r="C5" s="255">
        <v>51.4</v>
      </c>
      <c r="D5" s="255">
        <v>51.4</v>
      </c>
      <c r="E5" s="255">
        <v>51.4</v>
      </c>
      <c r="F5" s="255">
        <v>51.4</v>
      </c>
    </row>
    <row r="6" ht="30" spans="1:6">
      <c r="A6" s="251" t="s">
        <v>1254</v>
      </c>
      <c r="B6" s="255">
        <v>54</v>
      </c>
      <c r="C6" s="255">
        <v>53.2</v>
      </c>
      <c r="D6" s="255">
        <v>53.2</v>
      </c>
      <c r="E6" s="255">
        <v>53.2</v>
      </c>
      <c r="F6" s="255">
        <v>53.2</v>
      </c>
    </row>
    <row r="7" ht="30" spans="1:6">
      <c r="A7" s="251" t="s">
        <v>1094</v>
      </c>
      <c r="B7" s="255">
        <v>54</v>
      </c>
      <c r="C7" s="255">
        <v>54</v>
      </c>
      <c r="D7" s="255">
        <v>54</v>
      </c>
      <c r="E7" s="255">
        <v>54</v>
      </c>
      <c r="F7" s="255">
        <v>54</v>
      </c>
    </row>
    <row r="8" ht="30" spans="1:6">
      <c r="A8" s="251" t="s">
        <v>363</v>
      </c>
      <c r="B8" s="255">
        <v>54</v>
      </c>
      <c r="C8" s="255">
        <v>54</v>
      </c>
      <c r="D8" s="255">
        <v>54</v>
      </c>
      <c r="E8" s="255">
        <v>54</v>
      </c>
      <c r="F8" s="255">
        <v>54</v>
      </c>
    </row>
    <row r="9" ht="90" spans="1:6">
      <c r="A9" s="251" t="s">
        <v>1255</v>
      </c>
      <c r="B9" s="255">
        <v>54</v>
      </c>
      <c r="C9" s="255">
        <v>54</v>
      </c>
      <c r="D9" s="255">
        <v>54</v>
      </c>
      <c r="E9" s="255">
        <v>54</v>
      </c>
      <c r="F9" s="255">
        <v>54</v>
      </c>
    </row>
    <row r="10" ht="80" customHeight="1" spans="1:6">
      <c r="A10" s="251" t="s">
        <v>1256</v>
      </c>
      <c r="B10" s="255">
        <v>54</v>
      </c>
      <c r="C10" s="255">
        <v>54</v>
      </c>
      <c r="D10" s="255">
        <v>54</v>
      </c>
      <c r="E10" s="255">
        <v>54</v>
      </c>
      <c r="F10" s="255">
        <v>54</v>
      </c>
    </row>
    <row r="12" ht="166" customHeight="1" spans="1:6">
      <c r="A12" s="251" t="s">
        <v>1257</v>
      </c>
      <c r="B12" s="251"/>
      <c r="C12" s="251"/>
      <c r="D12" s="251"/>
      <c r="E12" s="251"/>
      <c r="F12" s="251"/>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0" t="s">
        <v>61</v>
      </c>
      <c r="B1" s="200"/>
      <c r="C1" s="200"/>
      <c r="D1" s="200"/>
      <c r="E1" s="200"/>
      <c r="F1" s="200"/>
      <c r="G1" s="73" t="s">
        <v>143</v>
      </c>
    </row>
    <row r="2" ht="35" customHeight="1" spans="1:6">
      <c r="A2" s="201" t="s">
        <v>1258</v>
      </c>
      <c r="B2" s="201"/>
      <c r="C2" s="201"/>
      <c r="D2" s="201"/>
      <c r="E2" s="201"/>
      <c r="F2" s="201"/>
    </row>
    <row r="3" ht="22.5" spans="1:6">
      <c r="A3" s="202" t="s">
        <v>963</v>
      </c>
      <c r="B3" s="203" t="s">
        <v>1259</v>
      </c>
      <c r="C3" s="203" t="s">
        <v>1260</v>
      </c>
      <c r="D3" s="203" t="s">
        <v>1261</v>
      </c>
      <c r="E3" s="203" t="s">
        <v>1262</v>
      </c>
      <c r="F3" s="204" t="s">
        <v>1263</v>
      </c>
    </row>
    <row r="4" ht="45" customHeight="1" spans="1:6">
      <c r="A4" s="202" t="s">
        <v>1264</v>
      </c>
      <c r="B4" s="205">
        <v>15</v>
      </c>
      <c r="C4" s="205">
        <v>13</v>
      </c>
      <c r="D4" s="205">
        <v>11</v>
      </c>
      <c r="E4" s="205">
        <v>11</v>
      </c>
      <c r="F4" s="202" t="s">
        <v>1265</v>
      </c>
    </row>
    <row r="5" ht="45" customHeight="1" spans="1:6">
      <c r="A5" s="202" t="s">
        <v>1266</v>
      </c>
      <c r="B5" s="205">
        <v>16</v>
      </c>
      <c r="C5" s="205">
        <v>14</v>
      </c>
      <c r="D5" s="205">
        <v>12</v>
      </c>
      <c r="E5" s="205">
        <v>12</v>
      </c>
      <c r="F5" s="202"/>
    </row>
    <row r="6" ht="45" customHeight="1" spans="1:6">
      <c r="A6" s="202" t="s">
        <v>1267</v>
      </c>
      <c r="B6" s="205">
        <v>17</v>
      </c>
      <c r="C6" s="205">
        <v>15</v>
      </c>
      <c r="D6" s="205">
        <v>13</v>
      </c>
      <c r="E6" s="205">
        <v>13</v>
      </c>
      <c r="F6" s="206"/>
    </row>
    <row r="7" ht="54" customHeight="1" spans="1:6">
      <c r="A7" s="207" t="s">
        <v>1268</v>
      </c>
      <c r="B7" s="208"/>
      <c r="C7" s="208"/>
      <c r="D7" s="208"/>
      <c r="E7" s="209"/>
      <c r="F7" s="210"/>
    </row>
    <row r="8" spans="1:6">
      <c r="A8" s="211" t="s">
        <v>1269</v>
      </c>
      <c r="B8" s="212"/>
      <c r="C8" s="212"/>
      <c r="D8" s="212"/>
      <c r="E8" s="213"/>
      <c r="F8" s="214"/>
    </row>
    <row r="9" spans="1:6">
      <c r="A9" s="215"/>
      <c r="B9" s="216"/>
      <c r="C9" s="216"/>
      <c r="D9" s="216"/>
      <c r="E9" s="217"/>
      <c r="F9" s="218"/>
    </row>
    <row r="10" ht="30" customHeight="1" spans="1:6">
      <c r="A10" s="219"/>
      <c r="B10" s="220"/>
      <c r="C10" s="220"/>
      <c r="D10" s="220"/>
      <c r="E10" s="221"/>
      <c r="F10" s="222"/>
    </row>
    <row r="11" ht="20.25" spans="1:6">
      <c r="A11" s="223" t="s">
        <v>1270</v>
      </c>
      <c r="B11" s="224"/>
      <c r="C11" s="224"/>
      <c r="D11" s="224"/>
      <c r="E11" s="224"/>
      <c r="F11" s="225"/>
    </row>
    <row r="12" spans="1:6">
      <c r="A12" s="226" t="s">
        <v>1271</v>
      </c>
      <c r="B12" s="227"/>
      <c r="C12" s="227"/>
      <c r="D12" s="227"/>
      <c r="E12" s="227"/>
      <c r="F12" s="228"/>
    </row>
    <row r="13" spans="1:6">
      <c r="A13" s="226" t="s">
        <v>1272</v>
      </c>
      <c r="B13" s="227"/>
      <c r="C13" s="227"/>
      <c r="D13" s="227"/>
      <c r="E13" s="227"/>
      <c r="F13" s="228"/>
    </row>
    <row r="14" spans="1:6">
      <c r="A14" s="226" t="s">
        <v>1273</v>
      </c>
      <c r="B14" s="227"/>
      <c r="C14" s="227"/>
      <c r="D14" s="227"/>
      <c r="E14" s="227"/>
      <c r="F14" s="228"/>
    </row>
    <row r="15" spans="1:6">
      <c r="A15" s="226" t="s">
        <v>1274</v>
      </c>
      <c r="B15" s="227"/>
      <c r="C15" s="227"/>
      <c r="D15" s="227"/>
      <c r="E15" s="227"/>
      <c r="F15" s="228"/>
    </row>
    <row r="16" ht="33" customHeight="1" spans="1:6">
      <c r="A16" s="226" t="s">
        <v>1275</v>
      </c>
      <c r="B16" s="227"/>
      <c r="C16" s="227"/>
      <c r="D16" s="227"/>
      <c r="E16" s="227"/>
      <c r="F16" s="228"/>
    </row>
    <row r="17" ht="33" customHeight="1" spans="1:6">
      <c r="A17" s="226" t="s">
        <v>1276</v>
      </c>
      <c r="B17" s="227"/>
      <c r="C17" s="227"/>
      <c r="D17" s="227"/>
      <c r="E17" s="227"/>
      <c r="F17" s="228"/>
    </row>
    <row r="18" spans="1:6">
      <c r="A18" s="226" t="s">
        <v>1277</v>
      </c>
      <c r="B18" s="227"/>
      <c r="C18" s="227"/>
      <c r="D18" s="227"/>
      <c r="E18" s="227"/>
      <c r="F18" s="228"/>
    </row>
    <row r="19" ht="20.25" spans="1:6">
      <c r="A19" s="223" t="s">
        <v>1278</v>
      </c>
      <c r="B19" s="224"/>
      <c r="C19" s="224"/>
      <c r="D19" s="224"/>
      <c r="E19" s="224"/>
      <c r="F19" s="225"/>
    </row>
    <row r="20" spans="1:6">
      <c r="A20" s="229" t="s">
        <v>1279</v>
      </c>
      <c r="B20" s="230"/>
      <c r="C20" s="230"/>
      <c r="D20" s="230"/>
      <c r="E20" s="230"/>
      <c r="F20" s="231"/>
    </row>
    <row r="21" spans="1:6">
      <c r="A21" s="229" t="s">
        <v>1280</v>
      </c>
      <c r="B21" s="230"/>
      <c r="C21" s="230"/>
      <c r="D21" s="230"/>
      <c r="E21" s="230"/>
      <c r="F21" s="231"/>
    </row>
    <row r="22" spans="1:6">
      <c r="A22" s="229" t="s">
        <v>1281</v>
      </c>
      <c r="B22" s="230"/>
      <c r="C22" s="230"/>
      <c r="D22" s="230"/>
      <c r="E22" s="230"/>
      <c r="F22" s="231"/>
    </row>
    <row r="23" spans="1:6">
      <c r="A23" s="229" t="s">
        <v>1282</v>
      </c>
      <c r="B23" s="230"/>
      <c r="C23" s="230"/>
      <c r="D23" s="230"/>
      <c r="E23" s="230"/>
      <c r="F23" s="231"/>
    </row>
    <row r="24" spans="1:6">
      <c r="A24" s="229" t="s">
        <v>1283</v>
      </c>
      <c r="B24" s="230"/>
      <c r="C24" s="230"/>
      <c r="D24" s="230"/>
      <c r="E24" s="230"/>
      <c r="F24" s="231"/>
    </row>
    <row r="25" spans="1:6">
      <c r="A25" s="229" t="s">
        <v>1284</v>
      </c>
      <c r="B25" s="230"/>
      <c r="C25" s="230"/>
      <c r="D25" s="230"/>
      <c r="E25" s="230"/>
      <c r="F25" s="231"/>
    </row>
    <row r="26" spans="1:6">
      <c r="A26" s="229" t="s">
        <v>1285</v>
      </c>
      <c r="B26" s="230"/>
      <c r="C26" s="230"/>
      <c r="D26" s="230"/>
      <c r="E26" s="230"/>
      <c r="F26" s="231"/>
    </row>
    <row r="27" ht="20.25" spans="1:6">
      <c r="A27" s="223" t="s">
        <v>1286</v>
      </c>
      <c r="B27" s="224"/>
      <c r="C27" s="224"/>
      <c r="D27" s="224"/>
      <c r="E27" s="224"/>
      <c r="F27" s="225"/>
    </row>
    <row r="28" spans="1:6">
      <c r="A28" s="232" t="s">
        <v>1287</v>
      </c>
      <c r="B28" s="233"/>
      <c r="C28" s="233"/>
      <c r="D28" s="233"/>
      <c r="E28" s="233"/>
      <c r="F28" s="234"/>
    </row>
    <row r="29" spans="1:6">
      <c r="A29" s="226" t="s">
        <v>1288</v>
      </c>
      <c r="B29" s="227"/>
      <c r="C29" s="227"/>
      <c r="D29" s="227"/>
      <c r="E29" s="227"/>
      <c r="F29" s="228"/>
    </row>
    <row r="30" spans="1:6">
      <c r="A30" s="226" t="s">
        <v>1289</v>
      </c>
      <c r="B30" s="227"/>
      <c r="C30" s="227"/>
      <c r="D30" s="227"/>
      <c r="E30" s="227"/>
      <c r="F30" s="228"/>
    </row>
    <row r="31" spans="1:6">
      <c r="A31" s="226" t="s">
        <v>1290</v>
      </c>
      <c r="B31" s="227"/>
      <c r="C31" s="227"/>
      <c r="D31" s="227"/>
      <c r="E31" s="227"/>
      <c r="F31" s="228"/>
    </row>
    <row r="32" spans="1:6">
      <c r="A32" s="226" t="s">
        <v>1291</v>
      </c>
      <c r="B32" s="227"/>
      <c r="C32" s="227"/>
      <c r="D32" s="227"/>
      <c r="E32" s="227"/>
      <c r="F32" s="228"/>
    </row>
    <row r="33" spans="1:6">
      <c r="A33" s="226" t="s">
        <v>1292</v>
      </c>
      <c r="B33" s="227"/>
      <c r="C33" s="227"/>
      <c r="D33" s="227"/>
      <c r="E33" s="227"/>
      <c r="F33" s="228"/>
    </row>
    <row r="34" ht="20.25" spans="1:6">
      <c r="A34" s="223" t="s">
        <v>1293</v>
      </c>
      <c r="B34" s="224"/>
      <c r="C34" s="224"/>
      <c r="D34" s="224"/>
      <c r="E34" s="224"/>
      <c r="F34" s="225"/>
    </row>
    <row r="35" spans="1:6">
      <c r="A35" s="226" t="s">
        <v>1294</v>
      </c>
      <c r="B35" s="227"/>
      <c r="C35" s="227"/>
      <c r="D35" s="227"/>
      <c r="E35" s="227"/>
      <c r="F35" s="228"/>
    </row>
    <row r="36" spans="1:6">
      <c r="A36" s="226" t="s">
        <v>1295</v>
      </c>
      <c r="B36" s="227"/>
      <c r="C36" s="227"/>
      <c r="D36" s="227"/>
      <c r="E36" s="227"/>
      <c r="F36" s="228"/>
    </row>
    <row r="37" spans="1:6">
      <c r="A37" s="226" t="s">
        <v>1296</v>
      </c>
      <c r="B37" s="227"/>
      <c r="C37" s="227"/>
      <c r="D37" s="227"/>
      <c r="E37" s="227"/>
      <c r="F37" s="228"/>
    </row>
    <row r="38" spans="1:6">
      <c r="A38" s="226" t="s">
        <v>1297</v>
      </c>
      <c r="B38" s="227"/>
      <c r="C38" s="227"/>
      <c r="D38" s="227"/>
      <c r="E38" s="227"/>
      <c r="F38" s="228"/>
    </row>
    <row r="39" spans="1:6">
      <c r="A39" s="226" t="s">
        <v>1298</v>
      </c>
      <c r="B39" s="227"/>
      <c r="C39" s="227"/>
      <c r="D39" s="227"/>
      <c r="E39" s="227"/>
      <c r="F39" s="228"/>
    </row>
    <row r="40" ht="20.25" spans="1:6">
      <c r="A40" s="223" t="s">
        <v>1299</v>
      </c>
      <c r="B40" s="224"/>
      <c r="C40" s="224"/>
      <c r="D40" s="224"/>
      <c r="E40" s="224"/>
      <c r="F40" s="225"/>
    </row>
    <row r="41" ht="45" customHeight="1" spans="1:6">
      <c r="A41" s="235" t="s">
        <v>1300</v>
      </c>
      <c r="B41" s="236"/>
      <c r="C41" s="236"/>
      <c r="D41" s="236"/>
      <c r="E41" s="236"/>
      <c r="F41" s="237"/>
    </row>
    <row r="42" ht="21" spans="1:6">
      <c r="A42" s="238" t="s">
        <v>1301</v>
      </c>
      <c r="B42" s="239"/>
      <c r="C42" s="239"/>
      <c r="D42" s="239"/>
      <c r="E42" s="239"/>
      <c r="F42" s="240"/>
    </row>
    <row r="43" ht="68" customHeight="1" spans="1:6">
      <c r="A43" s="241" t="s">
        <v>1302</v>
      </c>
      <c r="B43" s="242"/>
      <c r="C43" s="242"/>
      <c r="D43" s="242"/>
      <c r="E43" s="242"/>
      <c r="F43" s="243"/>
    </row>
    <row r="44" ht="68" customHeight="1" spans="1:6">
      <c r="A44" s="238" t="s">
        <v>1303</v>
      </c>
      <c r="B44" s="239"/>
      <c r="C44" s="239"/>
      <c r="D44" s="239"/>
      <c r="E44" s="239"/>
      <c r="F44" s="240"/>
    </row>
    <row r="45" ht="20.25" spans="1:6">
      <c r="A45" s="223" t="s">
        <v>1304</v>
      </c>
      <c r="B45" s="224"/>
      <c r="C45" s="224"/>
      <c r="D45" s="224"/>
      <c r="E45" s="224"/>
      <c r="F45" s="225"/>
    </row>
    <row r="46" spans="1:6">
      <c r="A46" s="226" t="s">
        <v>1305</v>
      </c>
      <c r="B46" s="227"/>
      <c r="C46" s="227"/>
      <c r="D46" s="227"/>
      <c r="E46" s="227"/>
      <c r="F46" s="228"/>
    </row>
    <row r="47" spans="1:6">
      <c r="A47" s="226" t="s">
        <v>1306</v>
      </c>
      <c r="B47" s="227"/>
      <c r="C47" s="227"/>
      <c r="D47" s="227"/>
      <c r="E47" s="227"/>
      <c r="F47" s="228"/>
    </row>
    <row r="48" spans="1:6">
      <c r="A48" s="226" t="s">
        <v>1307</v>
      </c>
      <c r="B48" s="227"/>
      <c r="C48" s="227"/>
      <c r="D48" s="227"/>
      <c r="E48" s="227"/>
      <c r="F48" s="228"/>
    </row>
    <row r="49" spans="1:6">
      <c r="A49" s="226" t="s">
        <v>1308</v>
      </c>
      <c r="B49" s="227"/>
      <c r="C49" s="227"/>
      <c r="D49" s="227"/>
      <c r="E49" s="227"/>
      <c r="F49" s="228"/>
    </row>
    <row r="50" spans="1:6">
      <c r="A50" s="226" t="s">
        <v>1309</v>
      </c>
      <c r="B50" s="227"/>
      <c r="C50" s="227"/>
      <c r="D50" s="227"/>
      <c r="E50" s="227"/>
      <c r="F50" s="228"/>
    </row>
    <row r="51" spans="1:6">
      <c r="A51" s="226" t="s">
        <v>1310</v>
      </c>
      <c r="B51" s="227"/>
      <c r="C51" s="227"/>
      <c r="D51" s="227"/>
      <c r="E51" s="227"/>
      <c r="F51" s="228"/>
    </row>
    <row r="52" spans="1:6">
      <c r="A52" s="226" t="s">
        <v>1311</v>
      </c>
      <c r="B52" s="227"/>
      <c r="C52" s="227"/>
      <c r="D52" s="227"/>
      <c r="E52" s="227"/>
      <c r="F52" s="228"/>
    </row>
    <row r="53" spans="1:6">
      <c r="A53" s="226" t="s">
        <v>1312</v>
      </c>
      <c r="B53" s="227"/>
      <c r="C53" s="227"/>
      <c r="D53" s="227"/>
      <c r="E53" s="227"/>
      <c r="F53" s="228"/>
    </row>
    <row r="54" ht="20.25" spans="1:6">
      <c r="A54" s="223" t="s">
        <v>1313</v>
      </c>
      <c r="B54" s="224"/>
      <c r="C54" s="224"/>
      <c r="D54" s="224"/>
      <c r="E54" s="224"/>
      <c r="F54" s="225"/>
    </row>
    <row r="55" ht="33" customHeight="1" spans="1:6">
      <c r="A55" s="226" t="s">
        <v>1314</v>
      </c>
      <c r="B55" s="227"/>
      <c r="C55" s="227"/>
      <c r="D55" s="227"/>
      <c r="E55" s="227"/>
      <c r="F55" s="228"/>
    </row>
    <row r="56" ht="37" customHeight="1" spans="1:6">
      <c r="A56" s="226" t="s">
        <v>1315</v>
      </c>
      <c r="B56" s="227"/>
      <c r="C56" s="227"/>
      <c r="D56" s="227"/>
      <c r="E56" s="227"/>
      <c r="F56" s="228"/>
    </row>
    <row r="57" ht="20.25" spans="1:6">
      <c r="A57" s="223" t="s">
        <v>1316</v>
      </c>
      <c r="B57" s="224"/>
      <c r="C57" s="224"/>
      <c r="D57" s="224"/>
      <c r="E57" s="224"/>
      <c r="F57" s="225"/>
    </row>
    <row r="58" ht="32" customHeight="1" spans="1:6">
      <c r="A58" s="226" t="s">
        <v>1317</v>
      </c>
      <c r="B58" s="227"/>
      <c r="C58" s="227"/>
      <c r="D58" s="227"/>
      <c r="E58" s="227"/>
      <c r="F58" s="228"/>
    </row>
    <row r="59" spans="1:6">
      <c r="A59" s="226" t="s">
        <v>1318</v>
      </c>
      <c r="B59" s="227"/>
      <c r="C59" s="227"/>
      <c r="D59" s="227"/>
      <c r="E59" s="227"/>
      <c r="F59" s="228"/>
    </row>
    <row r="60" spans="1:6">
      <c r="A60" s="226" t="s">
        <v>1319</v>
      </c>
      <c r="B60" s="227"/>
      <c r="C60" s="227"/>
      <c r="D60" s="227"/>
      <c r="E60" s="227"/>
      <c r="F60" s="228"/>
    </row>
    <row r="61" spans="1:6">
      <c r="A61" s="226" t="s">
        <v>1320</v>
      </c>
      <c r="B61" s="227"/>
      <c r="C61" s="227"/>
      <c r="D61" s="227"/>
      <c r="E61" s="227"/>
      <c r="F61" s="228"/>
    </row>
    <row r="62" ht="30" customHeight="1" spans="1:6">
      <c r="A62" s="244" t="s">
        <v>1321</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0" t="s">
        <v>64</v>
      </c>
      <c r="B1" s="200"/>
      <c r="C1" s="200"/>
      <c r="D1" s="200"/>
      <c r="E1" s="200"/>
      <c r="F1" s="200"/>
      <c r="G1" s="32" t="s">
        <v>143</v>
      </c>
    </row>
    <row r="2" ht="22.5" spans="1:6">
      <c r="A2" s="201" t="s">
        <v>1322</v>
      </c>
      <c r="B2" s="201"/>
      <c r="C2" s="201"/>
      <c r="D2" s="201"/>
      <c r="E2" s="201"/>
      <c r="F2" s="201"/>
    </row>
    <row r="3" ht="22.5" spans="1:6">
      <c r="A3" s="202" t="s">
        <v>963</v>
      </c>
      <c r="B3" s="203" t="s">
        <v>1259</v>
      </c>
      <c r="C3" s="203" t="s">
        <v>1260</v>
      </c>
      <c r="D3" s="203" t="s">
        <v>1261</v>
      </c>
      <c r="E3" s="203" t="s">
        <v>1262</v>
      </c>
      <c r="F3" s="204" t="s">
        <v>1263</v>
      </c>
    </row>
    <row r="4" ht="45" customHeight="1" spans="1:6">
      <c r="A4" s="202" t="s">
        <v>1264</v>
      </c>
      <c r="B4" s="205">
        <v>12</v>
      </c>
      <c r="C4" s="205">
        <v>10</v>
      </c>
      <c r="D4" s="205">
        <v>8</v>
      </c>
      <c r="E4" s="205">
        <v>8</v>
      </c>
      <c r="F4" s="202" t="s">
        <v>1323</v>
      </c>
    </row>
    <row r="5" ht="45" customHeight="1" spans="1:6">
      <c r="A5" s="202" t="s">
        <v>1266</v>
      </c>
      <c r="B5" s="205">
        <v>13</v>
      </c>
      <c r="C5" s="205">
        <v>11</v>
      </c>
      <c r="D5" s="205">
        <v>9</v>
      </c>
      <c r="E5" s="205">
        <v>9</v>
      </c>
      <c r="F5" s="202"/>
    </row>
    <row r="6" ht="45" customHeight="1" spans="1:6">
      <c r="A6" s="202" t="s">
        <v>1267</v>
      </c>
      <c r="B6" s="205">
        <v>14</v>
      </c>
      <c r="C6" s="205">
        <v>12</v>
      </c>
      <c r="D6" s="205">
        <v>10</v>
      </c>
      <c r="E6" s="205">
        <v>10</v>
      </c>
      <c r="F6" s="206"/>
    </row>
    <row r="7" ht="20.25" spans="1:6">
      <c r="A7" s="207" t="s">
        <v>1324</v>
      </c>
      <c r="B7" s="208"/>
      <c r="C7" s="208"/>
      <c r="D7" s="208"/>
      <c r="E7" s="209"/>
      <c r="F7" s="210"/>
    </row>
    <row r="8" spans="1:6">
      <c r="A8" s="211" t="s">
        <v>1325</v>
      </c>
      <c r="B8" s="212"/>
      <c r="C8" s="212"/>
      <c r="D8" s="212"/>
      <c r="E8" s="213"/>
      <c r="F8" s="214"/>
    </row>
    <row r="9" spans="1:6">
      <c r="A9" s="215"/>
      <c r="B9" s="216"/>
      <c r="C9" s="216"/>
      <c r="D9" s="216"/>
      <c r="E9" s="217"/>
      <c r="F9" s="218"/>
    </row>
    <row r="10" ht="21" customHeight="1" spans="1:6">
      <c r="A10" s="219"/>
      <c r="B10" s="220"/>
      <c r="C10" s="220"/>
      <c r="D10" s="220"/>
      <c r="E10" s="221"/>
      <c r="F10" s="222"/>
    </row>
    <row r="11" ht="20.25" spans="1:6">
      <c r="A11" s="223" t="s">
        <v>1270</v>
      </c>
      <c r="B11" s="224"/>
      <c r="C11" s="224"/>
      <c r="D11" s="224"/>
      <c r="E11" s="224"/>
      <c r="F11" s="225"/>
    </row>
    <row r="12" spans="1:6">
      <c r="A12" s="226" t="s">
        <v>1271</v>
      </c>
      <c r="B12" s="227"/>
      <c r="C12" s="227"/>
      <c r="D12" s="227"/>
      <c r="E12" s="227"/>
      <c r="F12" s="228"/>
    </row>
    <row r="13" spans="1:6">
      <c r="A13" s="226" t="s">
        <v>1272</v>
      </c>
      <c r="B13" s="227"/>
      <c r="C13" s="227"/>
      <c r="D13" s="227"/>
      <c r="E13" s="227"/>
      <c r="F13" s="228"/>
    </row>
    <row r="14" spans="1:6">
      <c r="A14" s="226" t="s">
        <v>1273</v>
      </c>
      <c r="B14" s="227"/>
      <c r="C14" s="227"/>
      <c r="D14" s="227"/>
      <c r="E14" s="227"/>
      <c r="F14" s="228"/>
    </row>
    <row r="15" spans="1:6">
      <c r="A15" s="226" t="s">
        <v>1274</v>
      </c>
      <c r="B15" s="227"/>
      <c r="C15" s="227"/>
      <c r="D15" s="227"/>
      <c r="E15" s="227"/>
      <c r="F15" s="228"/>
    </row>
    <row r="16" spans="1:6">
      <c r="A16" s="226" t="s">
        <v>1275</v>
      </c>
      <c r="B16" s="227"/>
      <c r="C16" s="227"/>
      <c r="D16" s="227"/>
      <c r="E16" s="227"/>
      <c r="F16" s="228"/>
    </row>
    <row r="17" spans="1:6">
      <c r="A17" s="226" t="s">
        <v>1276</v>
      </c>
      <c r="B17" s="227"/>
      <c r="C17" s="227"/>
      <c r="D17" s="227"/>
      <c r="E17" s="227"/>
      <c r="F17" s="228"/>
    </row>
    <row r="18" spans="1:6">
      <c r="A18" s="226" t="s">
        <v>1277</v>
      </c>
      <c r="B18" s="227"/>
      <c r="C18" s="227"/>
      <c r="D18" s="227"/>
      <c r="E18" s="227"/>
      <c r="F18" s="228"/>
    </row>
    <row r="19" ht="20.25" spans="1:6">
      <c r="A19" s="223" t="s">
        <v>1278</v>
      </c>
      <c r="B19" s="224"/>
      <c r="C19" s="224"/>
      <c r="D19" s="224"/>
      <c r="E19" s="224"/>
      <c r="F19" s="225"/>
    </row>
    <row r="20" spans="1:6">
      <c r="A20" s="229" t="s">
        <v>1279</v>
      </c>
      <c r="B20" s="230"/>
      <c r="C20" s="230"/>
      <c r="D20" s="230"/>
      <c r="E20" s="230"/>
      <c r="F20" s="231"/>
    </row>
    <row r="21" spans="1:6">
      <c r="A21" s="229" t="s">
        <v>1280</v>
      </c>
      <c r="B21" s="230"/>
      <c r="C21" s="230"/>
      <c r="D21" s="230"/>
      <c r="E21" s="230"/>
      <c r="F21" s="231"/>
    </row>
    <row r="22" spans="1:6">
      <c r="A22" s="229" t="s">
        <v>1281</v>
      </c>
      <c r="B22" s="230"/>
      <c r="C22" s="230"/>
      <c r="D22" s="230"/>
      <c r="E22" s="230"/>
      <c r="F22" s="231"/>
    </row>
    <row r="23" spans="1:6">
      <c r="A23" s="229" t="s">
        <v>1282</v>
      </c>
      <c r="B23" s="230"/>
      <c r="C23" s="230"/>
      <c r="D23" s="230"/>
      <c r="E23" s="230"/>
      <c r="F23" s="231"/>
    </row>
    <row r="24" spans="1:6">
      <c r="A24" s="229" t="s">
        <v>1283</v>
      </c>
      <c r="B24" s="230"/>
      <c r="C24" s="230"/>
      <c r="D24" s="230"/>
      <c r="E24" s="230"/>
      <c r="F24" s="231"/>
    </row>
    <row r="25" spans="1:6">
      <c r="A25" s="229" t="s">
        <v>1284</v>
      </c>
      <c r="B25" s="230"/>
      <c r="C25" s="230"/>
      <c r="D25" s="230"/>
      <c r="E25" s="230"/>
      <c r="F25" s="231"/>
    </row>
    <row r="26" spans="1:6">
      <c r="A26" s="229" t="s">
        <v>1285</v>
      </c>
      <c r="B26" s="230"/>
      <c r="C26" s="230"/>
      <c r="D26" s="230"/>
      <c r="E26" s="230"/>
      <c r="F26" s="231"/>
    </row>
    <row r="27" ht="20.25" spans="1:6">
      <c r="A27" s="223" t="s">
        <v>1286</v>
      </c>
      <c r="B27" s="224"/>
      <c r="C27" s="224"/>
      <c r="D27" s="224"/>
      <c r="E27" s="224"/>
      <c r="F27" s="225"/>
    </row>
    <row r="28" spans="1:6">
      <c r="A28" s="232" t="s">
        <v>1287</v>
      </c>
      <c r="B28" s="233"/>
      <c r="C28" s="233"/>
      <c r="D28" s="233"/>
      <c r="E28" s="233"/>
      <c r="F28" s="234"/>
    </row>
    <row r="29" spans="1:6">
      <c r="A29" s="226" t="s">
        <v>1288</v>
      </c>
      <c r="B29" s="227"/>
      <c r="C29" s="227"/>
      <c r="D29" s="227"/>
      <c r="E29" s="227"/>
      <c r="F29" s="228"/>
    </row>
    <row r="30" spans="1:6">
      <c r="A30" s="226" t="s">
        <v>1289</v>
      </c>
      <c r="B30" s="227"/>
      <c r="C30" s="227"/>
      <c r="D30" s="227"/>
      <c r="E30" s="227"/>
      <c r="F30" s="228"/>
    </row>
    <row r="31" spans="1:6">
      <c r="A31" s="226" t="s">
        <v>1290</v>
      </c>
      <c r="B31" s="227"/>
      <c r="C31" s="227"/>
      <c r="D31" s="227"/>
      <c r="E31" s="227"/>
      <c r="F31" s="228"/>
    </row>
    <row r="32" spans="1:6">
      <c r="A32" s="226" t="s">
        <v>1291</v>
      </c>
      <c r="B32" s="227"/>
      <c r="C32" s="227"/>
      <c r="D32" s="227"/>
      <c r="E32" s="227"/>
      <c r="F32" s="228"/>
    </row>
    <row r="33" spans="1:6">
      <c r="A33" s="226" t="s">
        <v>1292</v>
      </c>
      <c r="B33" s="227"/>
      <c r="C33" s="227"/>
      <c r="D33" s="227"/>
      <c r="E33" s="227"/>
      <c r="F33" s="228"/>
    </row>
    <row r="34" ht="20.25" spans="1:6">
      <c r="A34" s="223" t="s">
        <v>1293</v>
      </c>
      <c r="B34" s="224"/>
      <c r="C34" s="224"/>
      <c r="D34" s="224"/>
      <c r="E34" s="224"/>
      <c r="F34" s="225"/>
    </row>
    <row r="35" spans="1:6">
      <c r="A35" s="226" t="s">
        <v>1294</v>
      </c>
      <c r="B35" s="227"/>
      <c r="C35" s="227"/>
      <c r="D35" s="227"/>
      <c r="E35" s="227"/>
      <c r="F35" s="228"/>
    </row>
    <row r="36" spans="1:6">
      <c r="A36" s="226" t="s">
        <v>1295</v>
      </c>
      <c r="B36" s="227"/>
      <c r="C36" s="227"/>
      <c r="D36" s="227"/>
      <c r="E36" s="227"/>
      <c r="F36" s="228"/>
    </row>
    <row r="37" spans="1:6">
      <c r="A37" s="226" t="s">
        <v>1296</v>
      </c>
      <c r="B37" s="227"/>
      <c r="C37" s="227"/>
      <c r="D37" s="227"/>
      <c r="E37" s="227"/>
      <c r="F37" s="228"/>
    </row>
    <row r="38" spans="1:6">
      <c r="A38" s="226" t="s">
        <v>1297</v>
      </c>
      <c r="B38" s="227"/>
      <c r="C38" s="227"/>
      <c r="D38" s="227"/>
      <c r="E38" s="227"/>
      <c r="F38" s="228"/>
    </row>
    <row r="39" spans="1:6">
      <c r="A39" s="226" t="s">
        <v>1298</v>
      </c>
      <c r="B39" s="227"/>
      <c r="C39" s="227"/>
      <c r="D39" s="227"/>
      <c r="E39" s="227"/>
      <c r="F39" s="228"/>
    </row>
    <row r="40" ht="20.25" spans="1:6">
      <c r="A40" s="223" t="s">
        <v>1299</v>
      </c>
      <c r="B40" s="224"/>
      <c r="C40" s="224"/>
      <c r="D40" s="224"/>
      <c r="E40" s="224"/>
      <c r="F40" s="225"/>
    </row>
    <row r="41" ht="21" spans="1:6">
      <c r="A41" s="235" t="s">
        <v>1300</v>
      </c>
      <c r="B41" s="236"/>
      <c r="C41" s="236"/>
      <c r="D41" s="236"/>
      <c r="E41" s="236"/>
      <c r="F41" s="237"/>
    </row>
    <row r="42" ht="21" spans="1:6">
      <c r="A42" s="238" t="s">
        <v>1301</v>
      </c>
      <c r="B42" s="239"/>
      <c r="C42" s="239"/>
      <c r="D42" s="239"/>
      <c r="E42" s="239"/>
      <c r="F42" s="240"/>
    </row>
    <row r="43" ht="21" spans="1:6">
      <c r="A43" s="241" t="s">
        <v>1302</v>
      </c>
      <c r="B43" s="242"/>
      <c r="C43" s="242"/>
      <c r="D43" s="242"/>
      <c r="E43" s="242"/>
      <c r="F43" s="243"/>
    </row>
    <row r="44" ht="21" spans="1:6">
      <c r="A44" s="238" t="s">
        <v>1303</v>
      </c>
      <c r="B44" s="239"/>
      <c r="C44" s="239"/>
      <c r="D44" s="239"/>
      <c r="E44" s="239"/>
      <c r="F44" s="240"/>
    </row>
    <row r="45" ht="20.25" spans="1:6">
      <c r="A45" s="223" t="s">
        <v>1304</v>
      </c>
      <c r="B45" s="224"/>
      <c r="C45" s="224"/>
      <c r="D45" s="224"/>
      <c r="E45" s="224"/>
      <c r="F45" s="225"/>
    </row>
    <row r="46" spans="1:6">
      <c r="A46" s="226" t="s">
        <v>1305</v>
      </c>
      <c r="B46" s="227"/>
      <c r="C46" s="227"/>
      <c r="D46" s="227"/>
      <c r="E46" s="227"/>
      <c r="F46" s="228"/>
    </row>
    <row r="47" spans="1:6">
      <c r="A47" s="226" t="s">
        <v>1306</v>
      </c>
      <c r="B47" s="227"/>
      <c r="C47" s="227"/>
      <c r="D47" s="227"/>
      <c r="E47" s="227"/>
      <c r="F47" s="228"/>
    </row>
    <row r="48" spans="1:6">
      <c r="A48" s="226" t="s">
        <v>1307</v>
      </c>
      <c r="B48" s="227"/>
      <c r="C48" s="227"/>
      <c r="D48" s="227"/>
      <c r="E48" s="227"/>
      <c r="F48" s="228"/>
    </row>
    <row r="49" spans="1:6">
      <c r="A49" s="226" t="s">
        <v>1308</v>
      </c>
      <c r="B49" s="227"/>
      <c r="C49" s="227"/>
      <c r="D49" s="227"/>
      <c r="E49" s="227"/>
      <c r="F49" s="228"/>
    </row>
    <row r="50" spans="1:6">
      <c r="A50" s="226" t="s">
        <v>1309</v>
      </c>
      <c r="B50" s="227"/>
      <c r="C50" s="227"/>
      <c r="D50" s="227"/>
      <c r="E50" s="227"/>
      <c r="F50" s="228"/>
    </row>
    <row r="51" spans="1:6">
      <c r="A51" s="226" t="s">
        <v>1310</v>
      </c>
      <c r="B51" s="227"/>
      <c r="C51" s="227"/>
      <c r="D51" s="227"/>
      <c r="E51" s="227"/>
      <c r="F51" s="228"/>
    </row>
    <row r="52" spans="1:6">
      <c r="A52" s="226" t="s">
        <v>1311</v>
      </c>
      <c r="B52" s="227"/>
      <c r="C52" s="227"/>
      <c r="D52" s="227"/>
      <c r="E52" s="227"/>
      <c r="F52" s="228"/>
    </row>
    <row r="53" spans="1:6">
      <c r="A53" s="226" t="s">
        <v>1312</v>
      </c>
      <c r="B53" s="227"/>
      <c r="C53" s="227"/>
      <c r="D53" s="227"/>
      <c r="E53" s="227"/>
      <c r="F53" s="228"/>
    </row>
    <row r="54" ht="20.25" spans="1:6">
      <c r="A54" s="223" t="s">
        <v>1313</v>
      </c>
      <c r="B54" s="224"/>
      <c r="C54" s="224"/>
      <c r="D54" s="224"/>
      <c r="E54" s="224"/>
      <c r="F54" s="225"/>
    </row>
    <row r="55" spans="1:6">
      <c r="A55" s="226" t="s">
        <v>1314</v>
      </c>
      <c r="B55" s="227"/>
      <c r="C55" s="227"/>
      <c r="D55" s="227"/>
      <c r="E55" s="227"/>
      <c r="F55" s="228"/>
    </row>
    <row r="56" spans="1:6">
      <c r="A56" s="226" t="s">
        <v>1315</v>
      </c>
      <c r="B56" s="227"/>
      <c r="C56" s="227"/>
      <c r="D56" s="227"/>
      <c r="E56" s="227"/>
      <c r="F56" s="228"/>
    </row>
    <row r="57" ht="20.25" spans="1:6">
      <c r="A57" s="223" t="s">
        <v>1316</v>
      </c>
      <c r="B57" s="224"/>
      <c r="C57" s="224"/>
      <c r="D57" s="224"/>
      <c r="E57" s="224"/>
      <c r="F57" s="225"/>
    </row>
    <row r="58" spans="1:6">
      <c r="A58" s="226" t="s">
        <v>1317</v>
      </c>
      <c r="B58" s="227"/>
      <c r="C58" s="227"/>
      <c r="D58" s="227"/>
      <c r="E58" s="227"/>
      <c r="F58" s="228"/>
    </row>
    <row r="59" spans="1:6">
      <c r="A59" s="226" t="s">
        <v>1318</v>
      </c>
      <c r="B59" s="227"/>
      <c r="C59" s="227"/>
      <c r="D59" s="227"/>
      <c r="E59" s="227"/>
      <c r="F59" s="228"/>
    </row>
    <row r="60" spans="1:6">
      <c r="A60" s="226" t="s">
        <v>1319</v>
      </c>
      <c r="B60" s="227"/>
      <c r="C60" s="227"/>
      <c r="D60" s="227"/>
      <c r="E60" s="227"/>
      <c r="F60" s="228"/>
    </row>
    <row r="61" spans="1:6">
      <c r="A61" s="226" t="s">
        <v>1320</v>
      </c>
      <c r="B61" s="227"/>
      <c r="C61" s="227"/>
      <c r="D61" s="227"/>
      <c r="E61" s="227"/>
      <c r="F61" s="228"/>
    </row>
    <row r="62" spans="1:6">
      <c r="A62" s="244" t="s">
        <v>1321</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7" width="20.625" customWidth="1"/>
  </cols>
  <sheetData>
    <row r="1" ht="46.5" spans="1:8">
      <c r="A1" s="188" t="s">
        <v>67</v>
      </c>
      <c r="B1" s="188"/>
      <c r="C1" s="188"/>
      <c r="D1" s="188"/>
      <c r="E1" s="188"/>
      <c r="F1" s="188"/>
      <c r="G1" s="188"/>
      <c r="H1" s="73" t="s">
        <v>143</v>
      </c>
    </row>
    <row r="2" ht="40" customHeight="1" spans="1:7">
      <c r="A2" s="189" t="s">
        <v>1326</v>
      </c>
      <c r="B2" s="189"/>
      <c r="C2" s="189"/>
      <c r="D2" s="189"/>
      <c r="E2" s="189"/>
      <c r="F2" s="189"/>
      <c r="G2" s="189"/>
    </row>
    <row r="3" ht="40" customHeight="1" spans="1:7">
      <c r="A3" s="190" t="s">
        <v>1327</v>
      </c>
      <c r="B3" s="191"/>
      <c r="C3" s="191"/>
      <c r="D3" s="191"/>
      <c r="E3" s="191"/>
      <c r="F3" s="191"/>
      <c r="G3" s="192"/>
    </row>
    <row r="4" ht="40" customHeight="1" spans="1:7">
      <c r="A4" s="193" t="s">
        <v>1328</v>
      </c>
      <c r="B4" s="189" t="s">
        <v>1329</v>
      </c>
      <c r="C4" s="189" t="s">
        <v>1330</v>
      </c>
      <c r="D4" s="194" t="s">
        <v>1331</v>
      </c>
      <c r="E4" s="194" t="s">
        <v>1332</v>
      </c>
      <c r="F4" s="189" t="s">
        <v>1333</v>
      </c>
      <c r="G4" s="189" t="s">
        <v>1334</v>
      </c>
    </row>
    <row r="5" ht="91" customHeight="1" spans="1:7">
      <c r="A5" s="195" t="s">
        <v>1335</v>
      </c>
      <c r="B5" s="196">
        <v>70</v>
      </c>
      <c r="C5" s="196">
        <v>10</v>
      </c>
      <c r="D5" s="197" t="s">
        <v>1336</v>
      </c>
      <c r="E5" s="197" t="s">
        <v>1337</v>
      </c>
      <c r="F5" s="198" t="s">
        <v>1338</v>
      </c>
      <c r="G5" s="199" t="s">
        <v>1339</v>
      </c>
    </row>
  </sheetData>
  <mergeCells count="3">
    <mergeCell ref="A1:G1"/>
    <mergeCell ref="A2:G2"/>
    <mergeCell ref="A3:G3"/>
  </mergeCells>
  <hyperlinks>
    <hyperlink ref="H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6" t="s">
        <v>70</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32" t="s">
        <v>71</v>
      </c>
      <c r="AI1" s="32"/>
    </row>
    <row r="2" s="545" customFormat="1" ht="53" customHeight="1" spans="1:34">
      <c r="A2" s="547" t="s">
        <v>72</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32" t="s">
        <v>73</v>
      </c>
    </row>
    <row r="3" customFormat="1" ht="17.25" spans="1:33">
      <c r="A3" s="548"/>
      <c r="B3" s="548"/>
      <c r="C3" s="382">
        <v>30</v>
      </c>
      <c r="D3" s="382">
        <v>1</v>
      </c>
      <c r="E3" s="382">
        <v>2</v>
      </c>
      <c r="F3" s="382">
        <v>3</v>
      </c>
      <c r="G3" s="382">
        <v>4</v>
      </c>
      <c r="H3" s="382">
        <v>5</v>
      </c>
      <c r="I3" s="382">
        <v>6</v>
      </c>
      <c r="J3" s="382">
        <v>7</v>
      </c>
      <c r="K3" s="382">
        <v>8</v>
      </c>
      <c r="L3" s="382">
        <v>9</v>
      </c>
      <c r="M3" s="382">
        <v>10</v>
      </c>
      <c r="N3" s="382">
        <v>11</v>
      </c>
      <c r="O3" s="382">
        <v>12</v>
      </c>
      <c r="P3" s="382">
        <v>13</v>
      </c>
      <c r="Q3" s="382">
        <v>14</v>
      </c>
      <c r="R3" s="382">
        <v>15</v>
      </c>
      <c r="S3" s="382">
        <v>16</v>
      </c>
      <c r="T3" s="382">
        <v>17</v>
      </c>
      <c r="U3" s="382">
        <v>18</v>
      </c>
      <c r="V3" s="382">
        <v>19</v>
      </c>
      <c r="W3" s="382">
        <v>20</v>
      </c>
      <c r="X3" s="382">
        <v>21</v>
      </c>
      <c r="Y3" s="382">
        <v>22</v>
      </c>
      <c r="Z3" s="382">
        <v>23</v>
      </c>
      <c r="AA3" s="382">
        <v>24</v>
      </c>
      <c r="AB3" s="382">
        <v>25</v>
      </c>
      <c r="AC3" s="382">
        <v>26</v>
      </c>
      <c r="AD3" s="382">
        <v>27</v>
      </c>
      <c r="AE3" s="382">
        <v>28</v>
      </c>
      <c r="AF3" s="382">
        <v>29</v>
      </c>
      <c r="AG3" s="382">
        <v>31</v>
      </c>
    </row>
    <row r="4" customFormat="1" ht="33" customHeight="1" spans="1:33">
      <c r="A4" s="548"/>
      <c r="B4" s="548"/>
      <c r="C4" s="549" t="s">
        <v>74</v>
      </c>
      <c r="D4" s="549" t="s">
        <v>75</v>
      </c>
      <c r="E4" s="549" t="s">
        <v>76</v>
      </c>
      <c r="F4" s="549" t="s">
        <v>77</v>
      </c>
      <c r="G4" s="549" t="s">
        <v>78</v>
      </c>
      <c r="H4" s="549" t="s">
        <v>79</v>
      </c>
      <c r="I4" s="549" t="s">
        <v>76</v>
      </c>
      <c r="J4" s="549" t="s">
        <v>80</v>
      </c>
      <c r="K4" s="549" t="s">
        <v>81</v>
      </c>
      <c r="L4" s="549" t="s">
        <v>82</v>
      </c>
      <c r="M4" s="549" t="s">
        <v>83</v>
      </c>
      <c r="N4" s="549" t="s">
        <v>84</v>
      </c>
      <c r="O4" s="549" t="s">
        <v>85</v>
      </c>
      <c r="P4" s="549" t="s">
        <v>86</v>
      </c>
      <c r="Q4" s="549" t="s">
        <v>87</v>
      </c>
      <c r="R4" s="549" t="s">
        <v>88</v>
      </c>
      <c r="S4" s="549" t="s">
        <v>89</v>
      </c>
      <c r="T4" s="549" t="s">
        <v>90</v>
      </c>
      <c r="U4" s="549" t="s">
        <v>91</v>
      </c>
      <c r="V4" s="549" t="s">
        <v>92</v>
      </c>
      <c r="W4" s="549" t="s">
        <v>93</v>
      </c>
      <c r="X4" s="549" t="s">
        <v>94</v>
      </c>
      <c r="Y4" s="549" t="s">
        <v>95</v>
      </c>
      <c r="Z4" s="549" t="s">
        <v>96</v>
      </c>
      <c r="AA4" s="549" t="s">
        <v>97</v>
      </c>
      <c r="AB4" s="549" t="s">
        <v>98</v>
      </c>
      <c r="AC4" s="549" t="s">
        <v>99</v>
      </c>
      <c r="AD4" s="549" t="s">
        <v>100</v>
      </c>
      <c r="AE4" s="549" t="s">
        <v>101</v>
      </c>
      <c r="AF4" s="549" t="s">
        <v>102</v>
      </c>
      <c r="AG4" s="549" t="s">
        <v>103</v>
      </c>
    </row>
    <row r="5" customFormat="1" ht="18" spans="1:33">
      <c r="A5" s="550" t="s">
        <v>104</v>
      </c>
      <c r="B5" s="550">
        <v>0.5</v>
      </c>
      <c r="C5" s="551">
        <v>153.4</v>
      </c>
      <c r="D5" s="552">
        <v>126.6</v>
      </c>
      <c r="E5" s="552">
        <v>90.9</v>
      </c>
      <c r="F5" s="552">
        <v>108.2</v>
      </c>
      <c r="G5" s="551">
        <v>128.4</v>
      </c>
      <c r="H5" s="552">
        <v>108.2</v>
      </c>
      <c r="I5" s="552">
        <v>204.2</v>
      </c>
      <c r="J5" s="552">
        <v>204.2</v>
      </c>
      <c r="K5" s="552">
        <v>184.7</v>
      </c>
      <c r="L5" s="552">
        <v>168.5</v>
      </c>
      <c r="M5" s="552">
        <v>132.8</v>
      </c>
      <c r="N5" s="552">
        <v>123.5</v>
      </c>
      <c r="O5" s="552">
        <v>123.5</v>
      </c>
      <c r="P5" s="552">
        <v>123.5</v>
      </c>
      <c r="Q5" s="552">
        <v>123.5</v>
      </c>
      <c r="R5" s="552">
        <v>187.4</v>
      </c>
      <c r="S5" s="552">
        <v>213.3</v>
      </c>
      <c r="T5" s="552">
        <v>187.4</v>
      </c>
      <c r="U5" s="552">
        <v>187.4</v>
      </c>
      <c r="V5" s="552">
        <v>187.4</v>
      </c>
      <c r="W5" s="552">
        <v>196.5</v>
      </c>
      <c r="X5" s="552">
        <v>196.5</v>
      </c>
      <c r="Y5" s="552">
        <v>196.5</v>
      </c>
      <c r="Z5" s="552">
        <v>269.9</v>
      </c>
      <c r="AA5" s="552">
        <v>269.9</v>
      </c>
      <c r="AB5" s="552">
        <v>194.9</v>
      </c>
      <c r="AC5" s="552">
        <v>194.9</v>
      </c>
      <c r="AD5" s="552">
        <v>194.9</v>
      </c>
      <c r="AE5" s="552">
        <v>194.9</v>
      </c>
      <c r="AF5" s="552">
        <v>194.9</v>
      </c>
      <c r="AG5" s="551">
        <v>211.4</v>
      </c>
    </row>
    <row r="6" ht="18" spans="1:33">
      <c r="A6" s="550"/>
      <c r="B6" s="550">
        <v>1</v>
      </c>
      <c r="C6" s="516">
        <v>168.6</v>
      </c>
      <c r="D6" s="516">
        <v>162</v>
      </c>
      <c r="E6" s="516">
        <v>115.3</v>
      </c>
      <c r="F6" s="516">
        <v>149.5</v>
      </c>
      <c r="G6" s="516">
        <v>153.5</v>
      </c>
      <c r="H6" s="516">
        <v>149.5</v>
      </c>
      <c r="I6" s="516">
        <v>249.2</v>
      </c>
      <c r="J6" s="516">
        <v>249.2</v>
      </c>
      <c r="K6" s="516">
        <v>205.5</v>
      </c>
      <c r="L6" s="516">
        <v>187</v>
      </c>
      <c r="M6" s="516">
        <v>172.4</v>
      </c>
      <c r="N6" s="516">
        <v>137.5</v>
      </c>
      <c r="O6" s="516">
        <v>137.5</v>
      </c>
      <c r="P6" s="516">
        <v>137.5</v>
      </c>
      <c r="Q6" s="516">
        <v>137.5</v>
      </c>
      <c r="R6" s="516">
        <v>204.1</v>
      </c>
      <c r="S6" s="516">
        <v>246.7</v>
      </c>
      <c r="T6" s="516">
        <v>205.5</v>
      </c>
      <c r="U6" s="516">
        <v>208.6</v>
      </c>
      <c r="V6" s="516">
        <v>205.5</v>
      </c>
      <c r="W6" s="516">
        <v>228.4</v>
      </c>
      <c r="X6" s="516">
        <v>228.4</v>
      </c>
      <c r="Y6" s="516">
        <v>228.4</v>
      </c>
      <c r="Z6" s="516">
        <v>345.9</v>
      </c>
      <c r="AA6" s="516">
        <v>345.9</v>
      </c>
      <c r="AB6" s="516">
        <v>228.5</v>
      </c>
      <c r="AC6" s="516">
        <v>240.9</v>
      </c>
      <c r="AD6" s="516">
        <v>240.9</v>
      </c>
      <c r="AE6" s="516">
        <v>240.9</v>
      </c>
      <c r="AF6" s="516">
        <v>228.5</v>
      </c>
      <c r="AG6" s="516">
        <v>258.6</v>
      </c>
    </row>
    <row r="7" ht="18" spans="1:33">
      <c r="A7" s="550"/>
      <c r="B7" s="550">
        <v>1.5</v>
      </c>
      <c r="C7" s="516">
        <v>176.5</v>
      </c>
      <c r="D7" s="516">
        <v>205.6</v>
      </c>
      <c r="E7" s="516">
        <v>146.4</v>
      </c>
      <c r="F7" s="516">
        <v>198.3</v>
      </c>
      <c r="G7" s="516">
        <v>211.1</v>
      </c>
      <c r="H7" s="516">
        <v>198.3</v>
      </c>
      <c r="I7" s="516">
        <v>306.3</v>
      </c>
      <c r="J7" s="516">
        <v>306.3</v>
      </c>
      <c r="K7" s="516">
        <v>246</v>
      </c>
      <c r="L7" s="516">
        <v>217.6</v>
      </c>
      <c r="M7" s="516">
        <v>222.7</v>
      </c>
      <c r="N7" s="516">
        <v>170</v>
      </c>
      <c r="O7" s="516">
        <v>170</v>
      </c>
      <c r="P7" s="516">
        <v>170</v>
      </c>
      <c r="Q7" s="516">
        <v>170</v>
      </c>
      <c r="R7" s="516">
        <v>244.9</v>
      </c>
      <c r="S7" s="516">
        <v>294.8</v>
      </c>
      <c r="T7" s="516">
        <v>246</v>
      </c>
      <c r="U7" s="516">
        <v>250.6</v>
      </c>
      <c r="V7" s="516">
        <v>246</v>
      </c>
      <c r="W7" s="516">
        <v>274</v>
      </c>
      <c r="X7" s="516">
        <v>274</v>
      </c>
      <c r="Y7" s="516">
        <v>274</v>
      </c>
      <c r="Z7" s="516">
        <v>439.4</v>
      </c>
      <c r="AA7" s="516">
        <v>439.4</v>
      </c>
      <c r="AB7" s="516">
        <v>275.8</v>
      </c>
      <c r="AC7" s="516">
        <v>300.7</v>
      </c>
      <c r="AD7" s="516">
        <v>300.7</v>
      </c>
      <c r="AE7" s="516">
        <v>300.7</v>
      </c>
      <c r="AF7" s="516">
        <v>275.8</v>
      </c>
      <c r="AG7" s="516">
        <v>320.3</v>
      </c>
    </row>
    <row r="8" ht="18" spans="1:33">
      <c r="A8" s="550"/>
      <c r="B8" s="550">
        <v>2</v>
      </c>
      <c r="C8" s="516">
        <v>199</v>
      </c>
      <c r="D8" s="516">
        <v>241.5</v>
      </c>
      <c r="E8" s="516">
        <v>169.9</v>
      </c>
      <c r="F8" s="516">
        <v>239.5</v>
      </c>
      <c r="G8" s="516">
        <v>250.6</v>
      </c>
      <c r="H8" s="516">
        <v>239.5</v>
      </c>
      <c r="I8" s="516">
        <v>355.6</v>
      </c>
      <c r="J8" s="516">
        <v>355.6</v>
      </c>
      <c r="K8" s="516">
        <v>278.7</v>
      </c>
      <c r="L8" s="516">
        <v>240.6</v>
      </c>
      <c r="M8" s="516">
        <v>265.4</v>
      </c>
      <c r="N8" s="516">
        <v>188.6</v>
      </c>
      <c r="O8" s="516">
        <v>188.6</v>
      </c>
      <c r="P8" s="516">
        <v>188.6</v>
      </c>
      <c r="Q8" s="516">
        <v>188.6</v>
      </c>
      <c r="R8" s="516">
        <v>277.9</v>
      </c>
      <c r="S8" s="516">
        <v>335.2</v>
      </c>
      <c r="T8" s="516">
        <v>278.7</v>
      </c>
      <c r="U8" s="516">
        <v>284.8</v>
      </c>
      <c r="V8" s="516">
        <v>278.7</v>
      </c>
      <c r="W8" s="516">
        <v>312</v>
      </c>
      <c r="X8" s="516">
        <v>312</v>
      </c>
      <c r="Y8" s="516">
        <v>312</v>
      </c>
      <c r="Z8" s="516">
        <v>525.2</v>
      </c>
      <c r="AA8" s="516">
        <v>525.2</v>
      </c>
      <c r="AB8" s="516">
        <v>315.3</v>
      </c>
      <c r="AC8" s="516">
        <v>352.7</v>
      </c>
      <c r="AD8" s="516">
        <v>352.7</v>
      </c>
      <c r="AE8" s="516">
        <v>352.7</v>
      </c>
      <c r="AF8" s="516">
        <v>315.3</v>
      </c>
      <c r="AG8" s="516">
        <v>374.4</v>
      </c>
    </row>
    <row r="9" ht="18" spans="1:33">
      <c r="A9" s="550"/>
      <c r="B9" s="550">
        <v>2.5</v>
      </c>
      <c r="C9" s="516">
        <v>227</v>
      </c>
      <c r="D9" s="516">
        <v>285.1</v>
      </c>
      <c r="E9" s="516">
        <v>201.1</v>
      </c>
      <c r="F9" s="516">
        <v>288.3</v>
      </c>
      <c r="G9" s="516">
        <v>308.1</v>
      </c>
      <c r="H9" s="516">
        <v>288.3</v>
      </c>
      <c r="I9" s="516">
        <v>412.7</v>
      </c>
      <c r="J9" s="516">
        <v>412.7</v>
      </c>
      <c r="K9" s="516">
        <v>319.2</v>
      </c>
      <c r="L9" s="516">
        <v>271.2</v>
      </c>
      <c r="M9" s="516">
        <v>315.7</v>
      </c>
      <c r="N9" s="516">
        <v>202.5</v>
      </c>
      <c r="O9" s="516">
        <v>202.5</v>
      </c>
      <c r="P9" s="516">
        <v>202.5</v>
      </c>
      <c r="Q9" s="516">
        <v>202.5</v>
      </c>
      <c r="R9" s="516">
        <v>318.7</v>
      </c>
      <c r="S9" s="516">
        <v>383.3</v>
      </c>
      <c r="T9" s="516">
        <v>319.2</v>
      </c>
      <c r="U9" s="516">
        <v>326.8</v>
      </c>
      <c r="V9" s="516">
        <v>319.2</v>
      </c>
      <c r="W9" s="516">
        <v>357.6</v>
      </c>
      <c r="X9" s="516">
        <v>357.6</v>
      </c>
      <c r="Y9" s="516">
        <v>357.6</v>
      </c>
      <c r="Z9" s="516">
        <v>618.6</v>
      </c>
      <c r="AA9" s="516">
        <v>618.6</v>
      </c>
      <c r="AB9" s="516">
        <v>362.6</v>
      </c>
      <c r="AC9" s="516">
        <v>412.4</v>
      </c>
      <c r="AD9" s="516">
        <v>412.4</v>
      </c>
      <c r="AE9" s="516">
        <v>412.4</v>
      </c>
      <c r="AF9" s="516">
        <v>362.6</v>
      </c>
      <c r="AG9" s="516">
        <v>436.2</v>
      </c>
    </row>
    <row r="10" ht="18" spans="1:33">
      <c r="A10" s="550"/>
      <c r="B10" s="550"/>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row>
    <row r="11" ht="18" spans="1:33">
      <c r="A11" s="553" t="s">
        <v>105</v>
      </c>
      <c r="B11" s="553">
        <v>0.5</v>
      </c>
      <c r="C11" s="551">
        <v>130.2</v>
      </c>
      <c r="D11" s="551">
        <v>128.1</v>
      </c>
      <c r="E11" s="551">
        <v>102.6</v>
      </c>
      <c r="F11" s="551">
        <v>141.1</v>
      </c>
      <c r="G11" s="551">
        <v>137.1</v>
      </c>
      <c r="H11" s="551">
        <v>130.1</v>
      </c>
      <c r="I11" s="551">
        <v>237.1</v>
      </c>
      <c r="J11" s="551">
        <v>237.1</v>
      </c>
      <c r="K11" s="551">
        <v>181.6</v>
      </c>
      <c r="L11" s="551">
        <v>171.1</v>
      </c>
      <c r="M11" s="551">
        <v>183.1</v>
      </c>
      <c r="N11" s="551">
        <v>127.1</v>
      </c>
      <c r="O11" s="551">
        <v>127.1</v>
      </c>
      <c r="P11" s="551">
        <v>127.1</v>
      </c>
      <c r="Q11" s="551">
        <v>127.1</v>
      </c>
      <c r="R11" s="551">
        <v>184.1</v>
      </c>
      <c r="S11" s="551">
        <v>215.1</v>
      </c>
      <c r="T11" s="551">
        <v>184.1</v>
      </c>
      <c r="U11" s="551">
        <v>184.1</v>
      </c>
      <c r="V11" s="551">
        <v>184.1</v>
      </c>
      <c r="W11" s="551">
        <v>198.6</v>
      </c>
      <c r="X11" s="551">
        <v>198.6</v>
      </c>
      <c r="Y11" s="551">
        <v>198.6</v>
      </c>
      <c r="Z11" s="551">
        <v>331.6</v>
      </c>
      <c r="AA11" s="551">
        <v>331.6</v>
      </c>
      <c r="AB11" s="551">
        <v>196.6</v>
      </c>
      <c r="AC11" s="551">
        <v>196.6</v>
      </c>
      <c r="AD11" s="551">
        <v>196.6</v>
      </c>
      <c r="AE11" s="551">
        <v>196.6</v>
      </c>
      <c r="AF11" s="551">
        <v>196.6</v>
      </c>
      <c r="AG11" s="551">
        <v>244.1</v>
      </c>
    </row>
    <row r="12" ht="18" spans="1:33">
      <c r="A12" s="550"/>
      <c r="B12" s="550">
        <v>1</v>
      </c>
      <c r="C12" s="551">
        <v>144.1</v>
      </c>
      <c r="D12" s="551">
        <v>165.6</v>
      </c>
      <c r="E12" s="551">
        <v>126.1</v>
      </c>
      <c r="F12" s="551">
        <v>177.6</v>
      </c>
      <c r="G12" s="551">
        <v>185.1</v>
      </c>
      <c r="H12" s="551">
        <v>171.1</v>
      </c>
      <c r="I12" s="551">
        <v>291.1</v>
      </c>
      <c r="J12" s="551">
        <v>291.1</v>
      </c>
      <c r="K12" s="551">
        <v>216.1</v>
      </c>
      <c r="L12" s="551">
        <v>197.1</v>
      </c>
      <c r="M12" s="551">
        <v>219.6</v>
      </c>
      <c r="N12" s="551">
        <v>147.2</v>
      </c>
      <c r="O12" s="551">
        <v>147.2</v>
      </c>
      <c r="P12" s="551">
        <v>147.2</v>
      </c>
      <c r="Q12" s="551">
        <v>147.2</v>
      </c>
      <c r="R12" s="551">
        <v>221.1</v>
      </c>
      <c r="S12" s="551">
        <v>259.6</v>
      </c>
      <c r="T12" s="551">
        <v>221.1</v>
      </c>
      <c r="U12" s="551">
        <v>221.1</v>
      </c>
      <c r="V12" s="551">
        <v>221.1</v>
      </c>
      <c r="W12" s="551">
        <v>241.1</v>
      </c>
      <c r="X12" s="551">
        <v>241.1</v>
      </c>
      <c r="Y12" s="551">
        <v>241.1</v>
      </c>
      <c r="Z12" s="551">
        <v>420.6</v>
      </c>
      <c r="AA12" s="551">
        <v>420.6</v>
      </c>
      <c r="AB12" s="551">
        <v>240.1</v>
      </c>
      <c r="AC12" s="551">
        <v>253.1</v>
      </c>
      <c r="AD12" s="551">
        <v>253.1</v>
      </c>
      <c r="AE12" s="551">
        <v>253.1</v>
      </c>
      <c r="AF12" s="551">
        <v>240.1</v>
      </c>
      <c r="AG12" s="551">
        <v>305.1</v>
      </c>
    </row>
    <row r="13" ht="19" customHeight="1" spans="1:33">
      <c r="A13" s="550"/>
      <c r="B13" s="550">
        <v>1.5</v>
      </c>
      <c r="C13" s="551">
        <v>154.3</v>
      </c>
      <c r="D13" s="551">
        <v>209.6</v>
      </c>
      <c r="E13" s="551">
        <v>155.6</v>
      </c>
      <c r="F13" s="551">
        <v>220.6</v>
      </c>
      <c r="G13" s="343">
        <v>239.2</v>
      </c>
      <c r="H13" s="551">
        <v>218.2</v>
      </c>
      <c r="I13" s="551">
        <v>351.6</v>
      </c>
      <c r="J13" s="551">
        <v>351.6</v>
      </c>
      <c r="K13" s="551">
        <v>256.7</v>
      </c>
      <c r="L13" s="551">
        <v>229.1</v>
      </c>
      <c r="M13" s="551">
        <v>261.6</v>
      </c>
      <c r="N13" s="551">
        <v>182.2</v>
      </c>
      <c r="O13" s="551">
        <v>182.2</v>
      </c>
      <c r="P13" s="551">
        <v>182.2</v>
      </c>
      <c r="Q13" s="551">
        <v>182.2</v>
      </c>
      <c r="R13" s="551">
        <v>264.1</v>
      </c>
      <c r="S13" s="551">
        <v>310.7</v>
      </c>
      <c r="T13" s="551">
        <v>264.1</v>
      </c>
      <c r="U13" s="551">
        <v>264.1</v>
      </c>
      <c r="V13" s="551">
        <v>264.1</v>
      </c>
      <c r="W13" s="551">
        <v>289.6</v>
      </c>
      <c r="X13" s="551">
        <v>289.6</v>
      </c>
      <c r="Y13" s="551">
        <v>289.6</v>
      </c>
      <c r="Z13" s="551">
        <v>515.1</v>
      </c>
      <c r="AA13" s="551">
        <v>515.1</v>
      </c>
      <c r="AB13" s="551">
        <v>290.2</v>
      </c>
      <c r="AC13" s="551">
        <v>316.2</v>
      </c>
      <c r="AD13" s="551">
        <v>316.2</v>
      </c>
      <c r="AE13" s="551">
        <v>316.2</v>
      </c>
      <c r="AF13" s="551">
        <v>290.2</v>
      </c>
      <c r="AG13" s="551">
        <v>372.7</v>
      </c>
    </row>
    <row r="14" ht="18" spans="1:33">
      <c r="A14" s="550"/>
      <c r="B14" s="550">
        <v>2</v>
      </c>
      <c r="C14" s="551">
        <v>168.1</v>
      </c>
      <c r="D14" s="551">
        <v>247.1</v>
      </c>
      <c r="E14" s="551">
        <v>179.1</v>
      </c>
      <c r="F14" s="551">
        <v>257.2</v>
      </c>
      <c r="G14" s="343">
        <v>287.1</v>
      </c>
      <c r="H14" s="551">
        <v>259.1</v>
      </c>
      <c r="I14" s="551">
        <v>406.2</v>
      </c>
      <c r="J14" s="551">
        <v>406.2</v>
      </c>
      <c r="K14" s="551">
        <v>291.1</v>
      </c>
      <c r="L14" s="551">
        <v>255.7</v>
      </c>
      <c r="M14" s="551">
        <v>297.6</v>
      </c>
      <c r="N14" s="551">
        <v>204.1</v>
      </c>
      <c r="O14" s="551">
        <v>204.1</v>
      </c>
      <c r="P14" s="551">
        <v>204.1</v>
      </c>
      <c r="Q14" s="551">
        <v>204.1</v>
      </c>
      <c r="R14" s="551">
        <v>301.1</v>
      </c>
      <c r="S14" s="551">
        <v>355.2</v>
      </c>
      <c r="T14" s="551">
        <v>301.1</v>
      </c>
      <c r="U14" s="551">
        <v>301.1</v>
      </c>
      <c r="V14" s="551">
        <v>301.1</v>
      </c>
      <c r="W14" s="551">
        <v>332.1</v>
      </c>
      <c r="X14" s="551">
        <v>332.1</v>
      </c>
      <c r="Y14" s="551">
        <v>332.1</v>
      </c>
      <c r="Z14" s="551">
        <v>604.1</v>
      </c>
      <c r="AA14" s="551">
        <v>604.1</v>
      </c>
      <c r="AB14" s="551">
        <v>333.6</v>
      </c>
      <c r="AC14" s="551">
        <v>373.2</v>
      </c>
      <c r="AD14" s="551">
        <v>373.2</v>
      </c>
      <c r="AE14" s="551">
        <v>373.2</v>
      </c>
      <c r="AF14" s="551">
        <v>333.6</v>
      </c>
      <c r="AG14" s="551">
        <v>434.2</v>
      </c>
    </row>
    <row r="15" ht="18" spans="1:33">
      <c r="A15" s="550"/>
      <c r="B15" s="550">
        <v>2.5</v>
      </c>
      <c r="C15" s="551">
        <v>194.8</v>
      </c>
      <c r="D15" s="551">
        <v>291.2</v>
      </c>
      <c r="E15" s="551">
        <v>208.7</v>
      </c>
      <c r="F15" s="551">
        <v>300.1</v>
      </c>
      <c r="G15" s="343">
        <v>341.2</v>
      </c>
      <c r="H15" s="551">
        <v>306.2</v>
      </c>
      <c r="I15" s="551">
        <v>466.2</v>
      </c>
      <c r="J15" s="551">
        <v>466.2</v>
      </c>
      <c r="K15" s="551">
        <v>331.7</v>
      </c>
      <c r="L15" s="551">
        <v>287.7</v>
      </c>
      <c r="M15" s="551">
        <v>339.7</v>
      </c>
      <c r="N15" s="551">
        <v>218.6</v>
      </c>
      <c r="O15" s="551">
        <v>218.6</v>
      </c>
      <c r="P15" s="551">
        <v>218.6</v>
      </c>
      <c r="Q15" s="551">
        <v>218.6</v>
      </c>
      <c r="R15" s="551">
        <v>344.1</v>
      </c>
      <c r="S15" s="551">
        <v>406.2</v>
      </c>
      <c r="T15" s="551">
        <v>344.1</v>
      </c>
      <c r="U15" s="551">
        <v>344.1</v>
      </c>
      <c r="V15" s="551">
        <v>344.1</v>
      </c>
      <c r="W15" s="551">
        <v>380.7</v>
      </c>
      <c r="X15" s="551">
        <v>380.7</v>
      </c>
      <c r="Y15" s="551">
        <v>380.7</v>
      </c>
      <c r="Z15" s="551">
        <v>698.6</v>
      </c>
      <c r="AA15" s="551">
        <v>698.6</v>
      </c>
      <c r="AB15" s="551">
        <v>383.7</v>
      </c>
      <c r="AC15" s="551">
        <v>435.7</v>
      </c>
      <c r="AD15" s="551">
        <v>435.7</v>
      </c>
      <c r="AE15" s="551">
        <v>435.7</v>
      </c>
      <c r="AF15" s="551">
        <v>383.7</v>
      </c>
      <c r="AG15" s="551">
        <v>501.2</v>
      </c>
    </row>
    <row r="16" ht="18" spans="1:33">
      <c r="A16" s="550"/>
      <c r="B16" s="550">
        <v>3</v>
      </c>
      <c r="C16" s="551">
        <v>208.1</v>
      </c>
      <c r="D16" s="551">
        <v>328.7</v>
      </c>
      <c r="E16" s="551">
        <v>232.2</v>
      </c>
      <c r="F16" s="551">
        <v>336.6</v>
      </c>
      <c r="G16" s="343">
        <v>389.7</v>
      </c>
      <c r="H16" s="551">
        <v>347.6</v>
      </c>
      <c r="I16" s="551">
        <v>520.7</v>
      </c>
      <c r="J16" s="551">
        <v>520.7</v>
      </c>
      <c r="K16" s="551">
        <v>365.6</v>
      </c>
      <c r="L16" s="551">
        <v>313.7</v>
      </c>
      <c r="M16" s="551">
        <v>375.7</v>
      </c>
      <c r="N16" s="551">
        <v>241.2</v>
      </c>
      <c r="O16" s="551">
        <v>241.2</v>
      </c>
      <c r="P16" s="551">
        <v>241.2</v>
      </c>
      <c r="Q16" s="551">
        <v>241.2</v>
      </c>
      <c r="R16" s="551">
        <v>380.6</v>
      </c>
      <c r="S16" s="551">
        <v>450.7</v>
      </c>
      <c r="T16" s="551">
        <v>380.6</v>
      </c>
      <c r="U16" s="551">
        <v>380.6</v>
      </c>
      <c r="V16" s="551">
        <v>380.6</v>
      </c>
      <c r="W16" s="551">
        <v>423.2</v>
      </c>
      <c r="X16" s="551">
        <v>423.2</v>
      </c>
      <c r="Y16" s="551">
        <v>423.2</v>
      </c>
      <c r="Z16" s="551">
        <v>786.1</v>
      </c>
      <c r="AA16" s="551">
        <v>786.1</v>
      </c>
      <c r="AB16" s="551">
        <v>427.2</v>
      </c>
      <c r="AC16" s="551">
        <v>492.7</v>
      </c>
      <c r="AD16" s="551">
        <v>492.7</v>
      </c>
      <c r="AE16" s="551">
        <v>492.7</v>
      </c>
      <c r="AF16" s="551">
        <v>427.2</v>
      </c>
      <c r="AG16" s="551">
        <v>562.6</v>
      </c>
    </row>
    <row r="17" ht="18" spans="1:33">
      <c r="A17" s="550"/>
      <c r="B17" s="550">
        <v>3.5</v>
      </c>
      <c r="C17" s="551">
        <v>225.4</v>
      </c>
      <c r="D17" s="551">
        <v>372.7</v>
      </c>
      <c r="E17" s="551">
        <v>261.7</v>
      </c>
      <c r="F17" s="551">
        <v>379.7</v>
      </c>
      <c r="G17" s="343">
        <v>443.7</v>
      </c>
      <c r="H17" s="551">
        <v>394.7</v>
      </c>
      <c r="I17" s="551">
        <v>576.7</v>
      </c>
      <c r="J17" s="551">
        <v>576.7</v>
      </c>
      <c r="K17" s="551">
        <v>406.2</v>
      </c>
      <c r="L17" s="551">
        <v>345.7</v>
      </c>
      <c r="M17" s="551">
        <v>417.7</v>
      </c>
      <c r="N17" s="551">
        <v>272.2</v>
      </c>
      <c r="O17" s="551">
        <v>272.2</v>
      </c>
      <c r="P17" s="551">
        <v>272.2</v>
      </c>
      <c r="Q17" s="551">
        <v>272.2</v>
      </c>
      <c r="R17" s="551">
        <v>423.7</v>
      </c>
      <c r="S17" s="551">
        <v>501.2</v>
      </c>
      <c r="T17" s="551">
        <v>423.7</v>
      </c>
      <c r="U17" s="551">
        <v>423.7</v>
      </c>
      <c r="V17" s="551">
        <v>423.7</v>
      </c>
      <c r="W17" s="551">
        <v>471.7</v>
      </c>
      <c r="X17" s="551">
        <v>471.7</v>
      </c>
      <c r="Y17" s="551">
        <v>471.7</v>
      </c>
      <c r="Z17" s="551">
        <v>879.7</v>
      </c>
      <c r="AA17" s="551">
        <v>879.7</v>
      </c>
      <c r="AB17" s="551">
        <v>477.2</v>
      </c>
      <c r="AC17" s="551">
        <v>554.7</v>
      </c>
      <c r="AD17" s="551">
        <v>554.7</v>
      </c>
      <c r="AE17" s="551">
        <v>554.7</v>
      </c>
      <c r="AF17" s="551">
        <v>477.2</v>
      </c>
      <c r="AG17" s="551">
        <v>625.7</v>
      </c>
    </row>
    <row r="18" ht="18" spans="1:33">
      <c r="A18" s="550"/>
      <c r="B18" s="550">
        <v>4</v>
      </c>
      <c r="C18" s="551">
        <v>240.7</v>
      </c>
      <c r="D18" s="551">
        <v>410.7</v>
      </c>
      <c r="E18" s="551">
        <v>285.2</v>
      </c>
      <c r="F18" s="551">
        <v>416.2</v>
      </c>
      <c r="G18" s="343">
        <v>491.7</v>
      </c>
      <c r="H18" s="551">
        <v>435.7</v>
      </c>
      <c r="I18" s="551">
        <v>626.2</v>
      </c>
      <c r="J18" s="551">
        <v>626.2</v>
      </c>
      <c r="K18" s="551">
        <v>440.7</v>
      </c>
      <c r="L18" s="551">
        <v>372.2</v>
      </c>
      <c r="M18" s="551">
        <v>454.2</v>
      </c>
      <c r="N18" s="551">
        <v>296.7</v>
      </c>
      <c r="O18" s="551">
        <v>296.7</v>
      </c>
      <c r="P18" s="551">
        <v>296.7</v>
      </c>
      <c r="Q18" s="551">
        <v>296.7</v>
      </c>
      <c r="R18" s="551">
        <v>460.7</v>
      </c>
      <c r="S18" s="551">
        <v>546.2</v>
      </c>
      <c r="T18" s="551">
        <v>460.7</v>
      </c>
      <c r="U18" s="551">
        <v>460.7</v>
      </c>
      <c r="V18" s="551">
        <v>460.7</v>
      </c>
      <c r="W18" s="551">
        <v>514.2</v>
      </c>
      <c r="X18" s="551">
        <v>514.2</v>
      </c>
      <c r="Y18" s="551">
        <v>514.2</v>
      </c>
      <c r="Z18" s="551">
        <v>967.7</v>
      </c>
      <c r="AA18" s="551">
        <v>967.7</v>
      </c>
      <c r="AB18" s="551">
        <v>520.7</v>
      </c>
      <c r="AC18" s="551">
        <v>610.2</v>
      </c>
      <c r="AD18" s="551">
        <v>610.2</v>
      </c>
      <c r="AE18" s="551">
        <v>610.2</v>
      </c>
      <c r="AF18" s="551">
        <v>520.7</v>
      </c>
      <c r="AG18" s="551">
        <v>682.2</v>
      </c>
    </row>
    <row r="19" ht="18" spans="1:33">
      <c r="A19" s="550"/>
      <c r="B19" s="550">
        <v>4.5</v>
      </c>
      <c r="C19" s="551">
        <v>264</v>
      </c>
      <c r="D19" s="551">
        <v>454.2</v>
      </c>
      <c r="E19" s="551">
        <v>314.7</v>
      </c>
      <c r="F19" s="551">
        <v>459.2</v>
      </c>
      <c r="G19" s="343">
        <v>545.8</v>
      </c>
      <c r="H19" s="551">
        <v>482.7</v>
      </c>
      <c r="I19" s="551">
        <v>682.3</v>
      </c>
      <c r="J19" s="551">
        <v>682.3</v>
      </c>
      <c r="K19" s="551">
        <v>481.2</v>
      </c>
      <c r="L19" s="551">
        <v>404.2</v>
      </c>
      <c r="M19" s="551">
        <v>496.2</v>
      </c>
      <c r="N19" s="551">
        <v>327.8</v>
      </c>
      <c r="O19" s="551">
        <v>327.8</v>
      </c>
      <c r="P19" s="551">
        <v>327.8</v>
      </c>
      <c r="Q19" s="551">
        <v>327.8</v>
      </c>
      <c r="R19" s="551">
        <v>503.7</v>
      </c>
      <c r="S19" s="551">
        <v>596.8</v>
      </c>
      <c r="T19" s="551">
        <v>503.7</v>
      </c>
      <c r="U19" s="551">
        <v>503.7</v>
      </c>
      <c r="V19" s="551">
        <v>503.7</v>
      </c>
      <c r="W19" s="551">
        <v>562.7</v>
      </c>
      <c r="X19" s="551">
        <v>562.7</v>
      </c>
      <c r="Y19" s="551">
        <v>562.7</v>
      </c>
      <c r="Z19" s="551">
        <v>1061.2</v>
      </c>
      <c r="AA19" s="551">
        <v>1061.2</v>
      </c>
      <c r="AB19" s="551">
        <v>570.2</v>
      </c>
      <c r="AC19" s="551">
        <v>672.2</v>
      </c>
      <c r="AD19" s="551">
        <v>672.2</v>
      </c>
      <c r="AE19" s="551">
        <v>672.2</v>
      </c>
      <c r="AF19" s="551">
        <v>570.2</v>
      </c>
      <c r="AG19" s="551">
        <v>745.2</v>
      </c>
    </row>
    <row r="20" ht="18" spans="1:33">
      <c r="A20" s="550"/>
      <c r="B20" s="550">
        <v>5</v>
      </c>
      <c r="C20" s="551">
        <v>279.3</v>
      </c>
      <c r="D20" s="551">
        <v>492.2</v>
      </c>
      <c r="E20" s="551">
        <v>338.2</v>
      </c>
      <c r="F20" s="551">
        <v>495.7</v>
      </c>
      <c r="G20" s="343">
        <v>593.7</v>
      </c>
      <c r="H20" s="551">
        <v>523.7</v>
      </c>
      <c r="I20" s="551">
        <v>732.2</v>
      </c>
      <c r="J20" s="551">
        <v>732.2</v>
      </c>
      <c r="K20" s="551">
        <v>515.7</v>
      </c>
      <c r="L20" s="551">
        <v>430.2</v>
      </c>
      <c r="M20" s="551">
        <v>532.2</v>
      </c>
      <c r="N20" s="551">
        <v>352.2</v>
      </c>
      <c r="O20" s="551">
        <v>352.2</v>
      </c>
      <c r="P20" s="551">
        <v>352.2</v>
      </c>
      <c r="Q20" s="551">
        <v>352.2</v>
      </c>
      <c r="R20" s="551">
        <v>540.8</v>
      </c>
      <c r="S20" s="551">
        <v>641.2</v>
      </c>
      <c r="T20" s="551">
        <v>540.8</v>
      </c>
      <c r="U20" s="551">
        <v>540.8</v>
      </c>
      <c r="V20" s="551">
        <v>540.8</v>
      </c>
      <c r="W20" s="551">
        <v>605.2</v>
      </c>
      <c r="X20" s="551">
        <v>605.2</v>
      </c>
      <c r="Y20" s="551">
        <v>605.2</v>
      </c>
      <c r="Z20" s="551">
        <v>1148.7</v>
      </c>
      <c r="AA20" s="551">
        <v>1148.7</v>
      </c>
      <c r="AB20" s="551">
        <v>614.2</v>
      </c>
      <c r="AC20" s="551">
        <v>728.3</v>
      </c>
      <c r="AD20" s="551">
        <v>728.3</v>
      </c>
      <c r="AE20" s="551">
        <v>728.3</v>
      </c>
      <c r="AF20" s="551">
        <v>614.2</v>
      </c>
      <c r="AG20" s="551">
        <v>802.2</v>
      </c>
    </row>
    <row r="21" ht="18" spans="1:33">
      <c r="A21" s="550"/>
      <c r="B21" s="550">
        <v>5.5</v>
      </c>
      <c r="C21" s="551">
        <v>317.5</v>
      </c>
      <c r="D21" s="551">
        <v>535.8</v>
      </c>
      <c r="E21" s="551">
        <v>367.8</v>
      </c>
      <c r="F21" s="551">
        <v>538.8</v>
      </c>
      <c r="G21" s="343">
        <v>647.8</v>
      </c>
      <c r="H21" s="551">
        <v>570.7</v>
      </c>
      <c r="I21" s="551">
        <v>792.8</v>
      </c>
      <c r="J21" s="551">
        <v>792.8</v>
      </c>
      <c r="K21" s="551">
        <v>554.2</v>
      </c>
      <c r="L21" s="551">
        <v>462.3</v>
      </c>
      <c r="M21" s="551">
        <v>574.2</v>
      </c>
      <c r="N21" s="551">
        <v>384.7</v>
      </c>
      <c r="O21" s="551">
        <v>384.7</v>
      </c>
      <c r="P21" s="551">
        <v>384.7</v>
      </c>
      <c r="Q21" s="551">
        <v>384.7</v>
      </c>
      <c r="R21" s="551">
        <v>580.3</v>
      </c>
      <c r="S21" s="551">
        <v>687.8</v>
      </c>
      <c r="T21" s="551">
        <v>581.8</v>
      </c>
      <c r="U21" s="551">
        <v>581.8</v>
      </c>
      <c r="V21" s="551">
        <v>581.8</v>
      </c>
      <c r="W21" s="551">
        <v>650.3</v>
      </c>
      <c r="X21" s="551">
        <v>650.3</v>
      </c>
      <c r="Y21" s="551">
        <v>650.3</v>
      </c>
      <c r="Z21" s="551">
        <v>1218.2</v>
      </c>
      <c r="AA21" s="551">
        <v>1218.2</v>
      </c>
      <c r="AB21" s="551">
        <v>663.7</v>
      </c>
      <c r="AC21" s="551">
        <v>789.8</v>
      </c>
      <c r="AD21" s="551">
        <v>789.8</v>
      </c>
      <c r="AE21" s="551">
        <v>789.8</v>
      </c>
      <c r="AF21" s="551">
        <v>663.7</v>
      </c>
      <c r="AG21" s="551">
        <v>869.8</v>
      </c>
    </row>
    <row r="22" ht="18" spans="1:33">
      <c r="A22" s="550"/>
      <c r="B22" s="550">
        <v>6</v>
      </c>
      <c r="C22" s="551">
        <v>331.3</v>
      </c>
      <c r="D22" s="551">
        <v>573.8</v>
      </c>
      <c r="E22" s="551">
        <v>391.2</v>
      </c>
      <c r="F22" s="551">
        <v>575.3</v>
      </c>
      <c r="G22" s="343">
        <v>695.7</v>
      </c>
      <c r="H22" s="551">
        <v>611.7</v>
      </c>
      <c r="I22" s="551">
        <v>846.8</v>
      </c>
      <c r="J22" s="551">
        <v>846.8</v>
      </c>
      <c r="K22" s="551">
        <v>586.3</v>
      </c>
      <c r="L22" s="551">
        <v>488.2</v>
      </c>
      <c r="M22" s="551">
        <v>610.2</v>
      </c>
      <c r="N22" s="551">
        <v>406.2</v>
      </c>
      <c r="O22" s="551">
        <v>406.2</v>
      </c>
      <c r="P22" s="551">
        <v>406.2</v>
      </c>
      <c r="Q22" s="551">
        <v>406.2</v>
      </c>
      <c r="R22" s="551">
        <v>614.2</v>
      </c>
      <c r="S22" s="551">
        <v>728.3</v>
      </c>
      <c r="T22" s="551">
        <v>616.3</v>
      </c>
      <c r="U22" s="551">
        <v>616.3</v>
      </c>
      <c r="V22" s="551">
        <v>616.3</v>
      </c>
      <c r="W22" s="551">
        <v>689.8</v>
      </c>
      <c r="X22" s="551">
        <v>689.8</v>
      </c>
      <c r="Y22" s="551">
        <v>689.8</v>
      </c>
      <c r="Z22" s="551">
        <v>1281.7</v>
      </c>
      <c r="AA22" s="551">
        <v>1281.7</v>
      </c>
      <c r="AB22" s="551">
        <v>707.8</v>
      </c>
      <c r="AC22" s="551">
        <v>845.7</v>
      </c>
      <c r="AD22" s="551">
        <v>845.7</v>
      </c>
      <c r="AE22" s="551">
        <v>845.7</v>
      </c>
      <c r="AF22" s="551">
        <v>707.8</v>
      </c>
      <c r="AG22" s="551">
        <v>930.8</v>
      </c>
    </row>
    <row r="23" ht="18" spans="1:33">
      <c r="A23" s="550"/>
      <c r="B23" s="550">
        <v>6.5</v>
      </c>
      <c r="C23" s="551">
        <v>353.1</v>
      </c>
      <c r="D23" s="551">
        <v>617.3</v>
      </c>
      <c r="E23" s="551">
        <v>420.7</v>
      </c>
      <c r="F23" s="551">
        <v>583.8</v>
      </c>
      <c r="G23" s="343">
        <v>749.8</v>
      </c>
      <c r="H23" s="551">
        <v>658.8</v>
      </c>
      <c r="I23" s="551">
        <v>907.3</v>
      </c>
      <c r="J23" s="551">
        <v>907.3</v>
      </c>
      <c r="K23" s="551">
        <v>624.7</v>
      </c>
      <c r="L23" s="551">
        <v>520.8</v>
      </c>
      <c r="M23" s="551">
        <v>652.2</v>
      </c>
      <c r="N23" s="551">
        <v>433.8</v>
      </c>
      <c r="O23" s="551">
        <v>433.8</v>
      </c>
      <c r="P23" s="551">
        <v>433.8</v>
      </c>
      <c r="Q23" s="551">
        <v>433.8</v>
      </c>
      <c r="R23" s="551">
        <v>653.7</v>
      </c>
      <c r="S23" s="551">
        <v>774.3</v>
      </c>
      <c r="T23" s="551">
        <v>657.3</v>
      </c>
      <c r="U23" s="551">
        <v>657.3</v>
      </c>
      <c r="V23" s="551">
        <v>657.3</v>
      </c>
      <c r="W23" s="551">
        <v>734.8</v>
      </c>
      <c r="X23" s="551">
        <v>734.8</v>
      </c>
      <c r="Y23" s="551">
        <v>734.8</v>
      </c>
      <c r="Z23" s="551">
        <v>1351.3</v>
      </c>
      <c r="AA23" s="551">
        <v>1351.3</v>
      </c>
      <c r="AB23" s="551">
        <v>757.2</v>
      </c>
      <c r="AC23" s="551">
        <v>907.3</v>
      </c>
      <c r="AD23" s="551">
        <v>907.3</v>
      </c>
      <c r="AE23" s="551">
        <v>907.3</v>
      </c>
      <c r="AF23" s="551">
        <v>757.2</v>
      </c>
      <c r="AG23" s="551">
        <v>998.3</v>
      </c>
    </row>
    <row r="24" ht="18" spans="1:33">
      <c r="A24" s="550"/>
      <c r="B24" s="550">
        <v>7</v>
      </c>
      <c r="C24" s="551">
        <v>367.3</v>
      </c>
      <c r="D24" s="551">
        <v>655.3</v>
      </c>
      <c r="E24" s="551">
        <v>444.3</v>
      </c>
      <c r="F24" s="551">
        <v>585.8</v>
      </c>
      <c r="G24" s="343">
        <v>797.7</v>
      </c>
      <c r="H24" s="551">
        <v>699.7</v>
      </c>
      <c r="I24" s="551">
        <v>961.7</v>
      </c>
      <c r="J24" s="551">
        <v>961.7</v>
      </c>
      <c r="K24" s="551">
        <v>656.8</v>
      </c>
      <c r="L24" s="551">
        <v>546.8</v>
      </c>
      <c r="M24" s="551">
        <v>688.3</v>
      </c>
      <c r="N24" s="551">
        <v>455.3</v>
      </c>
      <c r="O24" s="551">
        <v>455.3</v>
      </c>
      <c r="P24" s="551">
        <v>455.3</v>
      </c>
      <c r="Q24" s="551">
        <v>455.3</v>
      </c>
      <c r="R24" s="551">
        <v>687.2</v>
      </c>
      <c r="S24" s="551">
        <v>814.8</v>
      </c>
      <c r="T24" s="551">
        <v>691.8</v>
      </c>
      <c r="U24" s="551">
        <v>691.8</v>
      </c>
      <c r="V24" s="551">
        <v>691.8</v>
      </c>
      <c r="W24" s="551">
        <v>774.2</v>
      </c>
      <c r="X24" s="551">
        <v>774.2</v>
      </c>
      <c r="Y24" s="551">
        <v>774.2</v>
      </c>
      <c r="Z24" s="551">
        <v>1414.8</v>
      </c>
      <c r="AA24" s="551">
        <v>1414.8</v>
      </c>
      <c r="AB24" s="551">
        <v>801.3</v>
      </c>
      <c r="AC24" s="551">
        <v>963.2</v>
      </c>
      <c r="AD24" s="551">
        <v>963.2</v>
      </c>
      <c r="AE24" s="551">
        <v>963.2</v>
      </c>
      <c r="AF24" s="551">
        <v>801.3</v>
      </c>
      <c r="AG24" s="551">
        <v>1059.7</v>
      </c>
    </row>
    <row r="25" ht="18" spans="1:33">
      <c r="A25" s="550"/>
      <c r="B25" s="550">
        <v>7.5</v>
      </c>
      <c r="C25" s="551">
        <v>388.6</v>
      </c>
      <c r="D25" s="551">
        <v>699.3</v>
      </c>
      <c r="E25" s="551">
        <v>473.8</v>
      </c>
      <c r="F25" s="551">
        <v>593.8</v>
      </c>
      <c r="G25" s="343">
        <v>851.8</v>
      </c>
      <c r="H25" s="551">
        <v>746.8</v>
      </c>
      <c r="I25" s="551">
        <v>1021.8</v>
      </c>
      <c r="J25" s="551">
        <v>1021.8</v>
      </c>
      <c r="K25" s="551">
        <v>695.3</v>
      </c>
      <c r="L25" s="551">
        <v>578.8</v>
      </c>
      <c r="M25" s="551">
        <v>730.8</v>
      </c>
      <c r="N25" s="551">
        <v>482.3</v>
      </c>
      <c r="O25" s="551">
        <v>482.3</v>
      </c>
      <c r="P25" s="551">
        <v>482.3</v>
      </c>
      <c r="Q25" s="551">
        <v>482.3</v>
      </c>
      <c r="R25" s="551">
        <v>727.3</v>
      </c>
      <c r="S25" s="551">
        <v>860.8</v>
      </c>
      <c r="T25" s="551">
        <v>732.8</v>
      </c>
      <c r="U25" s="551">
        <v>732.8</v>
      </c>
      <c r="V25" s="551">
        <v>732.8</v>
      </c>
      <c r="W25" s="551">
        <v>819.3</v>
      </c>
      <c r="X25" s="551">
        <v>819.3</v>
      </c>
      <c r="Y25" s="551">
        <v>819.3</v>
      </c>
      <c r="Z25" s="551">
        <v>1484.3</v>
      </c>
      <c r="AA25" s="551">
        <v>1484.3</v>
      </c>
      <c r="AB25" s="551">
        <v>850.8</v>
      </c>
      <c r="AC25" s="551">
        <v>1025.3</v>
      </c>
      <c r="AD25" s="551">
        <v>1025.3</v>
      </c>
      <c r="AE25" s="551">
        <v>1025.3</v>
      </c>
      <c r="AF25" s="551">
        <v>850.8</v>
      </c>
      <c r="AG25" s="551">
        <v>1126.8</v>
      </c>
    </row>
    <row r="26" ht="18" spans="1:33">
      <c r="A26" s="550"/>
      <c r="B26" s="550">
        <v>8</v>
      </c>
      <c r="C26" s="551">
        <v>402.9</v>
      </c>
      <c r="D26" s="551">
        <v>736.8</v>
      </c>
      <c r="E26" s="551">
        <v>497.3</v>
      </c>
      <c r="F26" s="551">
        <v>596.3</v>
      </c>
      <c r="G26" s="343">
        <v>899.8</v>
      </c>
      <c r="H26" s="551">
        <v>787.8</v>
      </c>
      <c r="I26" s="551">
        <v>1076.3</v>
      </c>
      <c r="J26" s="551">
        <v>1076.3</v>
      </c>
      <c r="K26" s="551">
        <v>727.8</v>
      </c>
      <c r="L26" s="551">
        <v>604.8</v>
      </c>
      <c r="M26" s="551">
        <v>766.8</v>
      </c>
      <c r="N26" s="551">
        <v>503.8</v>
      </c>
      <c r="O26" s="551">
        <v>503.8</v>
      </c>
      <c r="P26" s="551">
        <v>503.8</v>
      </c>
      <c r="Q26" s="551">
        <v>503.8</v>
      </c>
      <c r="R26" s="551">
        <v>760.8</v>
      </c>
      <c r="S26" s="551">
        <v>901.3</v>
      </c>
      <c r="T26" s="551">
        <v>767.8</v>
      </c>
      <c r="U26" s="551">
        <v>767.8</v>
      </c>
      <c r="V26" s="551">
        <v>767.8</v>
      </c>
      <c r="W26" s="551">
        <v>858.3</v>
      </c>
      <c r="X26" s="551">
        <v>858.3</v>
      </c>
      <c r="Y26" s="551">
        <v>858.3</v>
      </c>
      <c r="Z26" s="551">
        <v>1547.8</v>
      </c>
      <c r="AA26" s="551">
        <v>1547.8</v>
      </c>
      <c r="AB26" s="551">
        <v>894.8</v>
      </c>
      <c r="AC26" s="551">
        <v>1080.8</v>
      </c>
      <c r="AD26" s="551">
        <v>1080.8</v>
      </c>
      <c r="AE26" s="551">
        <v>1080.8</v>
      </c>
      <c r="AF26" s="551">
        <v>894.8</v>
      </c>
      <c r="AG26" s="551">
        <v>1188.3</v>
      </c>
    </row>
    <row r="27" ht="18" spans="1:33">
      <c r="A27" s="550"/>
      <c r="B27" s="550">
        <v>8.5</v>
      </c>
      <c r="C27" s="551">
        <v>424.7</v>
      </c>
      <c r="D27" s="551">
        <v>780.8</v>
      </c>
      <c r="E27" s="551">
        <v>527.3</v>
      </c>
      <c r="F27" s="551">
        <v>604.3</v>
      </c>
      <c r="G27" s="343">
        <v>953.8</v>
      </c>
      <c r="H27" s="551">
        <v>834.8</v>
      </c>
      <c r="I27" s="551">
        <v>1136.8</v>
      </c>
      <c r="J27" s="551">
        <v>1085.8</v>
      </c>
      <c r="K27" s="551">
        <v>765.8</v>
      </c>
      <c r="L27" s="551">
        <v>636.9</v>
      </c>
      <c r="M27" s="551">
        <v>808.8</v>
      </c>
      <c r="N27" s="551">
        <v>531.3</v>
      </c>
      <c r="O27" s="551">
        <v>531.3</v>
      </c>
      <c r="P27" s="551">
        <v>531.3</v>
      </c>
      <c r="Q27" s="551">
        <v>531.3</v>
      </c>
      <c r="R27" s="551">
        <v>800.3</v>
      </c>
      <c r="S27" s="551">
        <v>947.3</v>
      </c>
      <c r="T27" s="551">
        <v>808.4</v>
      </c>
      <c r="U27" s="551">
        <v>808.4</v>
      </c>
      <c r="V27" s="551">
        <v>808.4</v>
      </c>
      <c r="W27" s="551">
        <v>903.8</v>
      </c>
      <c r="X27" s="551">
        <v>903.8</v>
      </c>
      <c r="Y27" s="551">
        <v>903.8</v>
      </c>
      <c r="Z27" s="551">
        <v>1617.3</v>
      </c>
      <c r="AA27" s="551">
        <v>1617.3</v>
      </c>
      <c r="AB27" s="551">
        <v>944.3</v>
      </c>
      <c r="AC27" s="551">
        <v>1142.8</v>
      </c>
      <c r="AD27" s="551">
        <v>1142.8</v>
      </c>
      <c r="AE27" s="551">
        <v>1142.8</v>
      </c>
      <c r="AF27" s="551">
        <v>944.3</v>
      </c>
      <c r="AG27" s="551">
        <v>1255.8</v>
      </c>
    </row>
    <row r="28" ht="18" spans="1:33">
      <c r="A28" s="550"/>
      <c r="B28" s="550">
        <v>9</v>
      </c>
      <c r="C28" s="551">
        <v>439</v>
      </c>
      <c r="D28" s="551">
        <v>818.4</v>
      </c>
      <c r="E28" s="551">
        <v>550.9</v>
      </c>
      <c r="F28" s="551">
        <v>606.8</v>
      </c>
      <c r="G28" s="343">
        <v>1001.9</v>
      </c>
      <c r="H28" s="551">
        <v>875.8</v>
      </c>
      <c r="I28" s="551">
        <v>1191.3</v>
      </c>
      <c r="J28" s="551">
        <v>1089.3</v>
      </c>
      <c r="K28" s="551">
        <v>798.3</v>
      </c>
      <c r="L28" s="551">
        <v>663.3</v>
      </c>
      <c r="M28" s="551">
        <v>844.8</v>
      </c>
      <c r="N28" s="551">
        <v>552.8</v>
      </c>
      <c r="O28" s="551">
        <v>552.8</v>
      </c>
      <c r="P28" s="551">
        <v>552.8</v>
      </c>
      <c r="Q28" s="551">
        <v>552.8</v>
      </c>
      <c r="R28" s="551">
        <v>834.3</v>
      </c>
      <c r="S28" s="551">
        <v>987.8</v>
      </c>
      <c r="T28" s="551">
        <v>843.4</v>
      </c>
      <c r="U28" s="551">
        <v>843.4</v>
      </c>
      <c r="V28" s="551">
        <v>843.4</v>
      </c>
      <c r="W28" s="551">
        <v>942.8</v>
      </c>
      <c r="X28" s="551">
        <v>942.8</v>
      </c>
      <c r="Y28" s="551">
        <v>942.8</v>
      </c>
      <c r="Z28" s="551">
        <v>1680.8</v>
      </c>
      <c r="AA28" s="551">
        <v>1680.8</v>
      </c>
      <c r="AB28" s="551">
        <v>988.3</v>
      </c>
      <c r="AC28" s="551">
        <v>1198.3</v>
      </c>
      <c r="AD28" s="551">
        <v>1198.3</v>
      </c>
      <c r="AE28" s="551">
        <v>1198.3</v>
      </c>
      <c r="AF28" s="551">
        <v>988.3</v>
      </c>
      <c r="AG28" s="551">
        <v>1317.3</v>
      </c>
    </row>
    <row r="29" ht="18" spans="1:33">
      <c r="A29" s="550"/>
      <c r="B29" s="550">
        <v>9.5</v>
      </c>
      <c r="C29" s="551">
        <v>460.2</v>
      </c>
      <c r="D29" s="551">
        <v>862.3</v>
      </c>
      <c r="E29" s="551">
        <v>580.4</v>
      </c>
      <c r="F29" s="551">
        <v>614.9</v>
      </c>
      <c r="G29" s="343">
        <v>1055.8</v>
      </c>
      <c r="H29" s="551">
        <v>922.9</v>
      </c>
      <c r="I29" s="551">
        <v>1251.3</v>
      </c>
      <c r="J29" s="551">
        <v>1098.9</v>
      </c>
      <c r="K29" s="551">
        <v>836.9</v>
      </c>
      <c r="L29" s="551">
        <v>695.3</v>
      </c>
      <c r="M29" s="551">
        <v>886.9</v>
      </c>
      <c r="N29" s="551">
        <v>580.4</v>
      </c>
      <c r="O29" s="551">
        <v>580.4</v>
      </c>
      <c r="P29" s="551">
        <v>580.4</v>
      </c>
      <c r="Q29" s="551">
        <v>580.4</v>
      </c>
      <c r="R29" s="551">
        <v>873.8</v>
      </c>
      <c r="S29" s="551">
        <v>1034.4</v>
      </c>
      <c r="T29" s="551">
        <v>884.3</v>
      </c>
      <c r="U29" s="551">
        <v>884.3</v>
      </c>
      <c r="V29" s="551">
        <v>884.3</v>
      </c>
      <c r="W29" s="551">
        <v>988.3</v>
      </c>
      <c r="X29" s="551">
        <v>988.3</v>
      </c>
      <c r="Y29" s="551">
        <v>988.3</v>
      </c>
      <c r="Z29" s="551">
        <v>1749.9</v>
      </c>
      <c r="AA29" s="551">
        <v>1749.9</v>
      </c>
      <c r="AB29" s="551">
        <v>1037.8</v>
      </c>
      <c r="AC29" s="551">
        <v>1260.4</v>
      </c>
      <c r="AD29" s="551">
        <v>1260.4</v>
      </c>
      <c r="AE29" s="551">
        <v>1260.4</v>
      </c>
      <c r="AF29" s="551">
        <v>1037.8</v>
      </c>
      <c r="AG29" s="551">
        <v>1384.4</v>
      </c>
    </row>
    <row r="30" ht="18" spans="1:33">
      <c r="A30" s="550"/>
      <c r="B30" s="550">
        <v>10</v>
      </c>
      <c r="C30" s="551">
        <v>474.5</v>
      </c>
      <c r="D30" s="551">
        <v>899.9</v>
      </c>
      <c r="E30" s="551">
        <v>603.8</v>
      </c>
      <c r="F30" s="551">
        <v>617.3</v>
      </c>
      <c r="G30" s="343">
        <v>1104.3</v>
      </c>
      <c r="H30" s="551">
        <v>964.4</v>
      </c>
      <c r="I30" s="551">
        <v>1305.8</v>
      </c>
      <c r="J30" s="551">
        <v>1102.4</v>
      </c>
      <c r="K30" s="551">
        <v>868.8</v>
      </c>
      <c r="L30" s="551">
        <v>721.4</v>
      </c>
      <c r="M30" s="551">
        <v>922.9</v>
      </c>
      <c r="N30" s="551">
        <v>601.9</v>
      </c>
      <c r="O30" s="551">
        <v>601.9</v>
      </c>
      <c r="P30" s="551">
        <v>601.9</v>
      </c>
      <c r="Q30" s="551">
        <v>601.9</v>
      </c>
      <c r="R30" s="551">
        <v>907.3</v>
      </c>
      <c r="S30" s="551">
        <v>1074.3</v>
      </c>
      <c r="T30" s="551">
        <v>918.9</v>
      </c>
      <c r="U30" s="551">
        <v>918.9</v>
      </c>
      <c r="V30" s="551">
        <v>918.9</v>
      </c>
      <c r="W30" s="551">
        <v>1027.3</v>
      </c>
      <c r="X30" s="551">
        <v>1027.3</v>
      </c>
      <c r="Y30" s="551">
        <v>1027.3</v>
      </c>
      <c r="Z30" s="551">
        <v>1813.3</v>
      </c>
      <c r="AA30" s="551">
        <v>1813.3</v>
      </c>
      <c r="AB30" s="551">
        <v>1081.9</v>
      </c>
      <c r="AC30" s="551">
        <v>1315.8</v>
      </c>
      <c r="AD30" s="551">
        <v>1315.8</v>
      </c>
      <c r="AE30" s="551">
        <v>1315.8</v>
      </c>
      <c r="AF30" s="551">
        <v>1081.9</v>
      </c>
      <c r="AG30" s="551">
        <v>1445.9</v>
      </c>
    </row>
    <row r="31" ht="18" spans="1:33">
      <c r="A31" s="550"/>
      <c r="B31" s="550">
        <v>10.5</v>
      </c>
      <c r="C31" s="551">
        <v>572.2</v>
      </c>
      <c r="D31" s="551">
        <v>943.8</v>
      </c>
      <c r="E31" s="551">
        <v>631.9</v>
      </c>
      <c r="F31" s="551">
        <v>625.4</v>
      </c>
      <c r="G31" s="343">
        <v>1154.8</v>
      </c>
      <c r="H31" s="551">
        <v>1007.9</v>
      </c>
      <c r="I31" s="551">
        <v>1366.4</v>
      </c>
      <c r="J31" s="551">
        <v>1111.9</v>
      </c>
      <c r="K31" s="551">
        <v>902.9</v>
      </c>
      <c r="L31" s="551">
        <v>828.9</v>
      </c>
      <c r="M31" s="551">
        <v>965.4</v>
      </c>
      <c r="N31" s="551">
        <v>737.9</v>
      </c>
      <c r="O31" s="551">
        <v>737.9</v>
      </c>
      <c r="P31" s="551">
        <v>737.9</v>
      </c>
      <c r="Q31" s="551">
        <v>737.9</v>
      </c>
      <c r="R31" s="551">
        <v>943.8</v>
      </c>
      <c r="S31" s="551">
        <v>1116.3</v>
      </c>
      <c r="T31" s="551">
        <v>955.4</v>
      </c>
      <c r="U31" s="551">
        <v>955.4</v>
      </c>
      <c r="V31" s="551">
        <v>955.4</v>
      </c>
      <c r="W31" s="551">
        <v>1072.9</v>
      </c>
      <c r="X31" s="551">
        <v>1072.9</v>
      </c>
      <c r="Y31" s="551">
        <v>1072.9</v>
      </c>
      <c r="Z31" s="551">
        <v>1882.9</v>
      </c>
      <c r="AA31" s="551">
        <v>1882.9</v>
      </c>
      <c r="AB31" s="551">
        <v>1131.3</v>
      </c>
      <c r="AC31" s="551">
        <v>1377.9</v>
      </c>
      <c r="AD31" s="551">
        <v>1377.9</v>
      </c>
      <c r="AE31" s="551">
        <v>1377.9</v>
      </c>
      <c r="AF31" s="551">
        <v>1131.3</v>
      </c>
      <c r="AG31" s="551">
        <v>1513.4</v>
      </c>
    </row>
    <row r="32" ht="18" spans="1:33">
      <c r="A32" s="550"/>
      <c r="B32" s="550">
        <v>11</v>
      </c>
      <c r="C32" s="551">
        <v>578.5</v>
      </c>
      <c r="D32" s="551">
        <v>981.9</v>
      </c>
      <c r="E32" s="551">
        <v>654.4</v>
      </c>
      <c r="F32" s="551">
        <v>627.9</v>
      </c>
      <c r="G32" s="343">
        <v>1199.9</v>
      </c>
      <c r="H32" s="551">
        <v>1045.9</v>
      </c>
      <c r="I32" s="551">
        <v>1420.4</v>
      </c>
      <c r="J32" s="551">
        <v>1115.3</v>
      </c>
      <c r="K32" s="551">
        <v>930.9</v>
      </c>
      <c r="L32" s="551">
        <v>857.9</v>
      </c>
      <c r="M32" s="551">
        <v>1001.4</v>
      </c>
      <c r="N32" s="551">
        <v>764.9</v>
      </c>
      <c r="O32" s="551">
        <v>764.9</v>
      </c>
      <c r="P32" s="551">
        <v>764.9</v>
      </c>
      <c r="Q32" s="551">
        <v>764.9</v>
      </c>
      <c r="R32" s="551">
        <v>974.4</v>
      </c>
      <c r="S32" s="551">
        <v>1152.4</v>
      </c>
      <c r="T32" s="551">
        <v>985.9</v>
      </c>
      <c r="U32" s="551">
        <v>985.9</v>
      </c>
      <c r="V32" s="551">
        <v>985.9</v>
      </c>
      <c r="W32" s="551">
        <v>1111.9</v>
      </c>
      <c r="X32" s="551">
        <v>1111.9</v>
      </c>
      <c r="Y32" s="551">
        <v>1111.9</v>
      </c>
      <c r="Z32" s="551">
        <v>1946.4</v>
      </c>
      <c r="AA32" s="551">
        <v>1946.4</v>
      </c>
      <c r="AB32" s="551">
        <v>1175.4</v>
      </c>
      <c r="AC32" s="551">
        <v>1433.9</v>
      </c>
      <c r="AD32" s="551">
        <v>1433.9</v>
      </c>
      <c r="AE32" s="551">
        <v>1433.9</v>
      </c>
      <c r="AF32" s="551">
        <v>1175.4</v>
      </c>
      <c r="AG32" s="551">
        <v>1574.4</v>
      </c>
    </row>
    <row r="33" ht="18" spans="1:33">
      <c r="A33" s="550"/>
      <c r="B33" s="550">
        <v>11.5</v>
      </c>
      <c r="C33" s="551">
        <v>592.8</v>
      </c>
      <c r="D33" s="551">
        <v>1025.4</v>
      </c>
      <c r="E33" s="551">
        <v>662.4</v>
      </c>
      <c r="F33" s="551">
        <v>635.9</v>
      </c>
      <c r="G33" s="343">
        <v>1250.4</v>
      </c>
      <c r="H33" s="551">
        <v>1089.4</v>
      </c>
      <c r="I33" s="551">
        <v>1480.9</v>
      </c>
      <c r="J33" s="551">
        <v>1124.9</v>
      </c>
      <c r="K33" s="551">
        <v>964.4</v>
      </c>
      <c r="L33" s="551">
        <v>892.9</v>
      </c>
      <c r="M33" s="551">
        <v>1043.4</v>
      </c>
      <c r="N33" s="551">
        <v>797.9</v>
      </c>
      <c r="O33" s="551">
        <v>797.9</v>
      </c>
      <c r="P33" s="551">
        <v>797.9</v>
      </c>
      <c r="Q33" s="551">
        <v>797.9</v>
      </c>
      <c r="R33" s="551">
        <v>1010.4</v>
      </c>
      <c r="S33" s="551">
        <v>1193.9</v>
      </c>
      <c r="T33" s="551">
        <v>1021.9</v>
      </c>
      <c r="U33" s="551">
        <v>1021.9</v>
      </c>
      <c r="V33" s="551">
        <v>1021.9</v>
      </c>
      <c r="W33" s="551">
        <v>1157.4</v>
      </c>
      <c r="X33" s="551">
        <v>1157.4</v>
      </c>
      <c r="Y33" s="551">
        <v>1157.4</v>
      </c>
      <c r="Z33" s="551">
        <v>2015.9</v>
      </c>
      <c r="AA33" s="551">
        <v>2015.9</v>
      </c>
      <c r="AB33" s="551">
        <v>1224.9</v>
      </c>
      <c r="AC33" s="551">
        <v>1495.4</v>
      </c>
      <c r="AD33" s="551">
        <v>1495.4</v>
      </c>
      <c r="AE33" s="551">
        <v>1495.4</v>
      </c>
      <c r="AF33" s="551">
        <v>1224.9</v>
      </c>
      <c r="AG33" s="551">
        <v>1641.9</v>
      </c>
    </row>
    <row r="34" ht="18" spans="1:33">
      <c r="A34" s="550"/>
      <c r="B34" s="550">
        <v>12</v>
      </c>
      <c r="C34" s="551">
        <v>599.1</v>
      </c>
      <c r="D34" s="551">
        <v>1063.4</v>
      </c>
      <c r="E34" s="551">
        <v>664.4</v>
      </c>
      <c r="F34" s="551">
        <v>637.9</v>
      </c>
      <c r="G34" s="343">
        <v>1295.4</v>
      </c>
      <c r="H34" s="551">
        <v>1127.4</v>
      </c>
      <c r="I34" s="551">
        <v>1535.4</v>
      </c>
      <c r="J34" s="551">
        <v>1128.4</v>
      </c>
      <c r="K34" s="551">
        <v>992.4</v>
      </c>
      <c r="L34" s="551">
        <v>921.9</v>
      </c>
      <c r="M34" s="551">
        <v>1079.4</v>
      </c>
      <c r="N34" s="551">
        <v>824.9</v>
      </c>
      <c r="O34" s="551">
        <v>824.9</v>
      </c>
      <c r="P34" s="551">
        <v>824.9</v>
      </c>
      <c r="Q34" s="551">
        <v>824.9</v>
      </c>
      <c r="R34" s="551">
        <v>1040.9</v>
      </c>
      <c r="S34" s="551">
        <v>1229.9</v>
      </c>
      <c r="T34" s="551">
        <v>1052.4</v>
      </c>
      <c r="U34" s="551">
        <v>1052.4</v>
      </c>
      <c r="V34" s="551">
        <v>1052.4</v>
      </c>
      <c r="W34" s="551">
        <v>1196.4</v>
      </c>
      <c r="X34" s="551">
        <v>1196.4</v>
      </c>
      <c r="Y34" s="551">
        <v>1196.4</v>
      </c>
      <c r="Z34" s="551">
        <v>2079.4</v>
      </c>
      <c r="AA34" s="551">
        <v>2079.4</v>
      </c>
      <c r="AB34" s="551">
        <v>1268.9</v>
      </c>
      <c r="AC34" s="551">
        <v>1551.4</v>
      </c>
      <c r="AD34" s="551">
        <v>1551.4</v>
      </c>
      <c r="AE34" s="551">
        <v>1551.4</v>
      </c>
      <c r="AF34" s="551">
        <v>1268.9</v>
      </c>
      <c r="AG34" s="551">
        <v>1703.4</v>
      </c>
    </row>
    <row r="35" ht="18" spans="1:33">
      <c r="A35" s="550"/>
      <c r="B35" s="550">
        <v>12.5</v>
      </c>
      <c r="C35" s="551">
        <v>612.9</v>
      </c>
      <c r="D35" s="551">
        <v>1106.9</v>
      </c>
      <c r="E35" s="551">
        <v>672.4</v>
      </c>
      <c r="F35" s="551">
        <v>646.4</v>
      </c>
      <c r="G35" s="343">
        <v>1311.9</v>
      </c>
      <c r="H35" s="551">
        <v>1137</v>
      </c>
      <c r="I35" s="551">
        <v>1595.9</v>
      </c>
      <c r="J35" s="551">
        <v>1137.9</v>
      </c>
      <c r="K35" s="551">
        <v>1026.4</v>
      </c>
      <c r="L35" s="551">
        <v>957.5</v>
      </c>
      <c r="M35" s="551">
        <v>1121.4</v>
      </c>
      <c r="N35" s="551">
        <v>857.9</v>
      </c>
      <c r="O35" s="551">
        <v>857.9</v>
      </c>
      <c r="P35" s="551">
        <v>857.9</v>
      </c>
      <c r="Q35" s="551">
        <v>857.9</v>
      </c>
      <c r="R35" s="551">
        <v>1077.4</v>
      </c>
      <c r="S35" s="551">
        <v>1271.9</v>
      </c>
      <c r="T35" s="551">
        <v>1088.9</v>
      </c>
      <c r="U35" s="551">
        <v>1088.9</v>
      </c>
      <c r="V35" s="551">
        <v>1088.9</v>
      </c>
      <c r="W35" s="551">
        <v>1242</v>
      </c>
      <c r="X35" s="551">
        <v>1242</v>
      </c>
      <c r="Y35" s="551">
        <v>1242</v>
      </c>
      <c r="Z35" s="551">
        <v>2148.9</v>
      </c>
      <c r="AA35" s="551">
        <v>2148.9</v>
      </c>
      <c r="AB35" s="551">
        <v>1318.4</v>
      </c>
      <c r="AC35" s="551">
        <v>1613</v>
      </c>
      <c r="AD35" s="551">
        <v>1613</v>
      </c>
      <c r="AE35" s="551">
        <v>1613</v>
      </c>
      <c r="AF35" s="551">
        <v>1318.4</v>
      </c>
      <c r="AG35" s="551">
        <v>1770.9</v>
      </c>
    </row>
    <row r="36" ht="18" spans="1:33">
      <c r="A36" s="550"/>
      <c r="B36" s="550">
        <v>13</v>
      </c>
      <c r="C36" s="551">
        <v>619.7</v>
      </c>
      <c r="D36" s="551">
        <v>1144.9</v>
      </c>
      <c r="E36" s="551">
        <v>674.4</v>
      </c>
      <c r="F36" s="551">
        <v>648.4</v>
      </c>
      <c r="G36" s="343">
        <v>1322.5</v>
      </c>
      <c r="H36" s="551">
        <v>1140.4</v>
      </c>
      <c r="I36" s="551">
        <v>1597.9</v>
      </c>
      <c r="J36" s="551">
        <v>1141.4</v>
      </c>
      <c r="K36" s="551">
        <v>1053.9</v>
      </c>
      <c r="L36" s="551">
        <v>986.4</v>
      </c>
      <c r="M36" s="551">
        <v>1157.4</v>
      </c>
      <c r="N36" s="551">
        <v>885</v>
      </c>
      <c r="O36" s="551">
        <v>885</v>
      </c>
      <c r="P36" s="551">
        <v>885</v>
      </c>
      <c r="Q36" s="551">
        <v>885</v>
      </c>
      <c r="R36" s="551">
        <v>1107.4</v>
      </c>
      <c r="S36" s="551">
        <v>1307.9</v>
      </c>
      <c r="T36" s="551">
        <v>1118.9</v>
      </c>
      <c r="U36" s="551">
        <v>1118.9</v>
      </c>
      <c r="V36" s="551">
        <v>1118.9</v>
      </c>
      <c r="W36" s="551">
        <v>1281</v>
      </c>
      <c r="X36" s="551">
        <v>1281</v>
      </c>
      <c r="Y36" s="551">
        <v>1281</v>
      </c>
      <c r="Z36" s="551">
        <v>2212.4</v>
      </c>
      <c r="AA36" s="551">
        <v>2212.4</v>
      </c>
      <c r="AB36" s="551">
        <v>1362.5</v>
      </c>
      <c r="AC36" s="551">
        <v>1668.9</v>
      </c>
      <c r="AD36" s="551">
        <v>1668.9</v>
      </c>
      <c r="AE36" s="551">
        <v>1668.9</v>
      </c>
      <c r="AF36" s="551">
        <v>1362.5</v>
      </c>
      <c r="AG36" s="551">
        <v>1779.9</v>
      </c>
    </row>
    <row r="37" ht="18" spans="1:33">
      <c r="A37" s="550"/>
      <c r="B37" s="550">
        <v>13.5</v>
      </c>
      <c r="C37" s="551">
        <v>633.4</v>
      </c>
      <c r="D37" s="551">
        <v>1188.4</v>
      </c>
      <c r="E37" s="551">
        <v>682.4</v>
      </c>
      <c r="F37" s="551">
        <v>657</v>
      </c>
      <c r="G37" s="343">
        <v>1338.9</v>
      </c>
      <c r="H37" s="551">
        <v>1149.9</v>
      </c>
      <c r="I37" s="551">
        <v>1606</v>
      </c>
      <c r="J37" s="551">
        <v>1151</v>
      </c>
      <c r="K37" s="551">
        <v>1087.9</v>
      </c>
      <c r="L37" s="551">
        <v>1021.4</v>
      </c>
      <c r="M37" s="551">
        <v>1199.4</v>
      </c>
      <c r="N37" s="551">
        <v>918</v>
      </c>
      <c r="O37" s="551">
        <v>918</v>
      </c>
      <c r="P37" s="551">
        <v>918</v>
      </c>
      <c r="Q37" s="551">
        <v>918</v>
      </c>
      <c r="R37" s="551">
        <v>1144</v>
      </c>
      <c r="S37" s="551">
        <v>1349.5</v>
      </c>
      <c r="T37" s="551">
        <v>1155.4</v>
      </c>
      <c r="U37" s="551">
        <v>1155.4</v>
      </c>
      <c r="V37" s="551">
        <v>1155.4</v>
      </c>
      <c r="W37" s="551">
        <v>1326.4</v>
      </c>
      <c r="X37" s="551">
        <v>1326.4</v>
      </c>
      <c r="Y37" s="551">
        <v>1326.4</v>
      </c>
      <c r="Z37" s="551">
        <v>2282</v>
      </c>
      <c r="AA37" s="551">
        <v>2282</v>
      </c>
      <c r="AB37" s="551">
        <v>1411.9</v>
      </c>
      <c r="AC37" s="551">
        <v>1731</v>
      </c>
      <c r="AD37" s="551">
        <v>1731</v>
      </c>
      <c r="AE37" s="551">
        <v>1731</v>
      </c>
      <c r="AF37" s="551">
        <v>1411.9</v>
      </c>
      <c r="AG37" s="551">
        <v>1795</v>
      </c>
    </row>
    <row r="38" ht="18" spans="1:33">
      <c r="A38" s="550"/>
      <c r="B38" s="550">
        <v>14</v>
      </c>
      <c r="C38" s="551">
        <v>639.6</v>
      </c>
      <c r="D38" s="551">
        <v>1226.4</v>
      </c>
      <c r="E38" s="551">
        <v>684.4</v>
      </c>
      <c r="F38" s="551">
        <v>659</v>
      </c>
      <c r="G38" s="343">
        <v>1349.5</v>
      </c>
      <c r="H38" s="551">
        <v>1153.4</v>
      </c>
      <c r="I38" s="551">
        <v>1608</v>
      </c>
      <c r="J38" s="551">
        <v>1154.4</v>
      </c>
      <c r="K38" s="551">
        <v>1115.5</v>
      </c>
      <c r="L38" s="551">
        <v>1050.5</v>
      </c>
      <c r="M38" s="551">
        <v>1209</v>
      </c>
      <c r="N38" s="551">
        <v>922.9</v>
      </c>
      <c r="O38" s="551">
        <v>922.9</v>
      </c>
      <c r="P38" s="551">
        <v>922.9</v>
      </c>
      <c r="Q38" s="551">
        <v>922.9</v>
      </c>
      <c r="R38" s="551">
        <v>1173.9</v>
      </c>
      <c r="S38" s="551">
        <v>1385.5</v>
      </c>
      <c r="T38" s="551">
        <v>1185.5</v>
      </c>
      <c r="U38" s="551">
        <v>1185.5</v>
      </c>
      <c r="V38" s="551">
        <v>1185.5</v>
      </c>
      <c r="W38" s="551">
        <v>1365.4</v>
      </c>
      <c r="X38" s="551">
        <v>1365.4</v>
      </c>
      <c r="Y38" s="551">
        <v>1365.4</v>
      </c>
      <c r="Z38" s="551">
        <v>2289.5</v>
      </c>
      <c r="AA38" s="551">
        <v>2289.5</v>
      </c>
      <c r="AB38" s="551">
        <v>1455.4</v>
      </c>
      <c r="AC38" s="551">
        <v>1786.4</v>
      </c>
      <c r="AD38" s="551">
        <v>1786.4</v>
      </c>
      <c r="AE38" s="551">
        <v>1786.4</v>
      </c>
      <c r="AF38" s="551">
        <v>1455.4</v>
      </c>
      <c r="AG38" s="551">
        <v>1804</v>
      </c>
    </row>
    <row r="39" ht="18" spans="1:33">
      <c r="A39" s="550"/>
      <c r="B39" s="550">
        <v>14.5</v>
      </c>
      <c r="C39" s="551">
        <v>653.9</v>
      </c>
      <c r="D39" s="551">
        <v>1270.5</v>
      </c>
      <c r="E39" s="551">
        <v>692.5</v>
      </c>
      <c r="F39" s="551">
        <v>667.5</v>
      </c>
      <c r="G39" s="343">
        <v>1366</v>
      </c>
      <c r="H39" s="551">
        <v>1163</v>
      </c>
      <c r="I39" s="551">
        <v>1616</v>
      </c>
      <c r="J39" s="551">
        <v>1164</v>
      </c>
      <c r="K39" s="551">
        <v>1149.5</v>
      </c>
      <c r="L39" s="551">
        <v>1085.5</v>
      </c>
      <c r="M39" s="551">
        <v>1224.5</v>
      </c>
      <c r="N39" s="551">
        <v>934</v>
      </c>
      <c r="O39" s="551">
        <v>934</v>
      </c>
      <c r="P39" s="551">
        <v>934</v>
      </c>
      <c r="Q39" s="551">
        <v>934</v>
      </c>
      <c r="R39" s="551">
        <v>1185</v>
      </c>
      <c r="S39" s="551">
        <v>1427.5</v>
      </c>
      <c r="T39" s="551">
        <v>1197.5</v>
      </c>
      <c r="U39" s="551">
        <v>1197.5</v>
      </c>
      <c r="V39" s="551">
        <v>1197.5</v>
      </c>
      <c r="W39" s="551">
        <v>1411</v>
      </c>
      <c r="X39" s="551">
        <v>1411</v>
      </c>
      <c r="Y39" s="551">
        <v>1411</v>
      </c>
      <c r="Z39" s="551">
        <v>2302.9</v>
      </c>
      <c r="AA39" s="551">
        <v>2302.9</v>
      </c>
      <c r="AB39" s="551">
        <v>1505.5</v>
      </c>
      <c r="AC39" s="551">
        <v>1848.5</v>
      </c>
      <c r="AD39" s="551">
        <v>1848.5</v>
      </c>
      <c r="AE39" s="551">
        <v>1848.5</v>
      </c>
      <c r="AF39" s="551">
        <v>1505.5</v>
      </c>
      <c r="AG39" s="551">
        <v>1819</v>
      </c>
    </row>
    <row r="40" ht="18" spans="1:33">
      <c r="A40" s="550"/>
      <c r="B40" s="550">
        <v>15</v>
      </c>
      <c r="C40" s="551">
        <v>660.2</v>
      </c>
      <c r="D40" s="551">
        <v>1308</v>
      </c>
      <c r="E40" s="551">
        <v>694.5</v>
      </c>
      <c r="F40" s="551">
        <v>669.5</v>
      </c>
      <c r="G40" s="343">
        <v>1376.5</v>
      </c>
      <c r="H40" s="551">
        <v>1166.5</v>
      </c>
      <c r="I40" s="551">
        <v>1618.5</v>
      </c>
      <c r="J40" s="551">
        <v>1167</v>
      </c>
      <c r="K40" s="551">
        <v>1177.5</v>
      </c>
      <c r="L40" s="551">
        <v>1114.5</v>
      </c>
      <c r="M40" s="551">
        <v>1234</v>
      </c>
      <c r="N40" s="551">
        <v>939.5</v>
      </c>
      <c r="O40" s="551">
        <v>939.5</v>
      </c>
      <c r="P40" s="551">
        <v>939.5</v>
      </c>
      <c r="Q40" s="551">
        <v>939.5</v>
      </c>
      <c r="R40" s="551">
        <v>1190</v>
      </c>
      <c r="S40" s="551">
        <v>1432</v>
      </c>
      <c r="T40" s="551">
        <v>1203.5</v>
      </c>
      <c r="U40" s="551">
        <v>1203.5</v>
      </c>
      <c r="V40" s="551">
        <v>1203.5</v>
      </c>
      <c r="W40" s="551">
        <v>1450</v>
      </c>
      <c r="X40" s="551">
        <v>1450</v>
      </c>
      <c r="Y40" s="551">
        <v>1450</v>
      </c>
      <c r="Z40" s="551">
        <v>2310.5</v>
      </c>
      <c r="AA40" s="551">
        <v>2310.5</v>
      </c>
      <c r="AB40" s="551">
        <v>1548.9</v>
      </c>
      <c r="AC40" s="551">
        <v>1904</v>
      </c>
      <c r="AD40" s="551">
        <v>1904</v>
      </c>
      <c r="AE40" s="551">
        <v>1904</v>
      </c>
      <c r="AF40" s="551">
        <v>1548.9</v>
      </c>
      <c r="AG40" s="551">
        <v>1828.5</v>
      </c>
    </row>
    <row r="41" ht="18" spans="1:33">
      <c r="A41" s="550"/>
      <c r="B41" s="550">
        <v>15.5</v>
      </c>
      <c r="C41" s="551">
        <v>674.5</v>
      </c>
      <c r="D41" s="551">
        <v>1352</v>
      </c>
      <c r="E41" s="551">
        <v>702.5</v>
      </c>
      <c r="F41" s="551">
        <v>677.5</v>
      </c>
      <c r="G41" s="343">
        <v>1393</v>
      </c>
      <c r="H41" s="551">
        <v>1176</v>
      </c>
      <c r="I41" s="551">
        <v>1626.5</v>
      </c>
      <c r="J41" s="551">
        <v>1176.5</v>
      </c>
      <c r="K41" s="551">
        <v>1186</v>
      </c>
      <c r="L41" s="551">
        <v>1149.5</v>
      </c>
      <c r="M41" s="551">
        <v>1249.5</v>
      </c>
      <c r="N41" s="551">
        <v>950.5</v>
      </c>
      <c r="O41" s="551">
        <v>950.5</v>
      </c>
      <c r="P41" s="551">
        <v>950.5</v>
      </c>
      <c r="Q41" s="551">
        <v>950.5</v>
      </c>
      <c r="R41" s="551">
        <v>1201</v>
      </c>
      <c r="S41" s="551">
        <v>1442</v>
      </c>
      <c r="T41" s="551">
        <v>1215.5</v>
      </c>
      <c r="U41" s="551">
        <v>1215.5</v>
      </c>
      <c r="V41" s="551">
        <v>1215.5</v>
      </c>
      <c r="W41" s="551">
        <v>1495.5</v>
      </c>
      <c r="X41" s="551">
        <v>1495.5</v>
      </c>
      <c r="Y41" s="551">
        <v>1495.5</v>
      </c>
      <c r="Z41" s="551">
        <v>2324</v>
      </c>
      <c r="AA41" s="551">
        <v>2324</v>
      </c>
      <c r="AB41" s="551">
        <v>1599</v>
      </c>
      <c r="AC41" s="551">
        <v>1923.5</v>
      </c>
      <c r="AD41" s="551">
        <v>1923.5</v>
      </c>
      <c r="AE41" s="551">
        <v>1923.5</v>
      </c>
      <c r="AF41" s="551">
        <v>1599</v>
      </c>
      <c r="AG41" s="551">
        <v>1843.5</v>
      </c>
    </row>
    <row r="42" ht="18" spans="1:33">
      <c r="A42" s="550"/>
      <c r="B42" s="550">
        <v>16</v>
      </c>
      <c r="C42" s="551">
        <v>680.8</v>
      </c>
      <c r="D42" s="551">
        <v>1389.5</v>
      </c>
      <c r="E42" s="551">
        <v>704.5</v>
      </c>
      <c r="F42" s="551">
        <v>680</v>
      </c>
      <c r="G42" s="343">
        <v>1403</v>
      </c>
      <c r="H42" s="551">
        <v>1179</v>
      </c>
      <c r="I42" s="551">
        <v>1628.5</v>
      </c>
      <c r="J42" s="551">
        <v>1180</v>
      </c>
      <c r="K42" s="551">
        <v>1188.5</v>
      </c>
      <c r="L42" s="551">
        <v>1178.5</v>
      </c>
      <c r="M42" s="551">
        <v>1259</v>
      </c>
      <c r="N42" s="551">
        <v>955.5</v>
      </c>
      <c r="O42" s="551">
        <v>955.5</v>
      </c>
      <c r="P42" s="551">
        <v>955.5</v>
      </c>
      <c r="Q42" s="551">
        <v>955.5</v>
      </c>
      <c r="R42" s="551">
        <v>1206</v>
      </c>
      <c r="S42" s="551">
        <v>1446.5</v>
      </c>
      <c r="T42" s="551">
        <v>1221</v>
      </c>
      <c r="U42" s="551">
        <v>1221</v>
      </c>
      <c r="V42" s="551">
        <v>1221</v>
      </c>
      <c r="W42" s="551">
        <v>1534.5</v>
      </c>
      <c r="X42" s="551">
        <v>1534.5</v>
      </c>
      <c r="Y42" s="551">
        <v>1534.5</v>
      </c>
      <c r="Z42" s="551">
        <v>2331</v>
      </c>
      <c r="AA42" s="551">
        <v>2331</v>
      </c>
      <c r="AB42" s="551">
        <v>1642.5</v>
      </c>
      <c r="AC42" s="551">
        <v>1937</v>
      </c>
      <c r="AD42" s="551">
        <v>1937</v>
      </c>
      <c r="AE42" s="551">
        <v>1937</v>
      </c>
      <c r="AF42" s="551">
        <v>1642.5</v>
      </c>
      <c r="AG42" s="551">
        <v>1852.5</v>
      </c>
    </row>
    <row r="43" ht="18" spans="1:33">
      <c r="A43" s="550"/>
      <c r="B43" s="550">
        <v>16.5</v>
      </c>
      <c r="C43" s="551">
        <v>694.5</v>
      </c>
      <c r="D43" s="551">
        <v>1433.5</v>
      </c>
      <c r="E43" s="551">
        <v>712.6</v>
      </c>
      <c r="F43" s="551">
        <v>688</v>
      </c>
      <c r="G43" s="343">
        <v>1419.5</v>
      </c>
      <c r="H43" s="551">
        <v>1188.6</v>
      </c>
      <c r="I43" s="551">
        <v>1636.5</v>
      </c>
      <c r="J43" s="551">
        <v>1189.5</v>
      </c>
      <c r="K43" s="551">
        <v>1197.5</v>
      </c>
      <c r="L43" s="551">
        <v>1213.5</v>
      </c>
      <c r="M43" s="551">
        <v>1274.5</v>
      </c>
      <c r="N43" s="551">
        <v>966.6</v>
      </c>
      <c r="O43" s="551">
        <v>966.6</v>
      </c>
      <c r="P43" s="551">
        <v>966.6</v>
      </c>
      <c r="Q43" s="551">
        <v>966.6</v>
      </c>
      <c r="R43" s="551">
        <v>1217</v>
      </c>
      <c r="S43" s="551">
        <v>1456.5</v>
      </c>
      <c r="T43" s="551">
        <v>1233</v>
      </c>
      <c r="U43" s="551">
        <v>1233</v>
      </c>
      <c r="V43" s="551">
        <v>1233</v>
      </c>
      <c r="W43" s="551">
        <v>1580.1</v>
      </c>
      <c r="X43" s="551">
        <v>1580.1</v>
      </c>
      <c r="Y43" s="551">
        <v>1580.1</v>
      </c>
      <c r="Z43" s="551">
        <v>2344.6</v>
      </c>
      <c r="AA43" s="551">
        <v>2344.6</v>
      </c>
      <c r="AB43" s="551">
        <v>1692.5</v>
      </c>
      <c r="AC43" s="551">
        <v>1956.5</v>
      </c>
      <c r="AD43" s="551">
        <v>1956.5</v>
      </c>
      <c r="AE43" s="551">
        <v>1956.5</v>
      </c>
      <c r="AF43" s="551">
        <v>1692.5</v>
      </c>
      <c r="AG43" s="551">
        <v>1867.5</v>
      </c>
    </row>
    <row r="44" ht="18" spans="1:33">
      <c r="A44" s="550"/>
      <c r="B44" s="550">
        <v>17</v>
      </c>
      <c r="C44" s="551">
        <v>701.3</v>
      </c>
      <c r="D44" s="551">
        <v>1471</v>
      </c>
      <c r="E44" s="551">
        <v>714.6</v>
      </c>
      <c r="F44" s="551">
        <v>690.5</v>
      </c>
      <c r="G44" s="343">
        <v>1430</v>
      </c>
      <c r="H44" s="551">
        <v>1192</v>
      </c>
      <c r="I44" s="551">
        <v>1639</v>
      </c>
      <c r="J44" s="551">
        <v>1193.1</v>
      </c>
      <c r="K44" s="551">
        <v>1200.1</v>
      </c>
      <c r="L44" s="551">
        <v>1242.6</v>
      </c>
      <c r="M44" s="551">
        <v>1283.5</v>
      </c>
      <c r="N44" s="551">
        <v>972</v>
      </c>
      <c r="O44" s="551">
        <v>972</v>
      </c>
      <c r="P44" s="551">
        <v>972</v>
      </c>
      <c r="Q44" s="551">
        <v>972</v>
      </c>
      <c r="R44" s="551">
        <v>1222.1</v>
      </c>
      <c r="S44" s="551">
        <v>1461</v>
      </c>
      <c r="T44" s="551">
        <v>1239</v>
      </c>
      <c r="U44" s="551">
        <v>1239</v>
      </c>
      <c r="V44" s="551">
        <v>1239</v>
      </c>
      <c r="W44" s="551">
        <v>1619</v>
      </c>
      <c r="X44" s="551">
        <v>1619</v>
      </c>
      <c r="Y44" s="551">
        <v>1619</v>
      </c>
      <c r="Z44" s="551">
        <v>2352</v>
      </c>
      <c r="AA44" s="551">
        <v>2352</v>
      </c>
      <c r="AB44" s="551">
        <v>1736</v>
      </c>
      <c r="AC44" s="551">
        <v>1970</v>
      </c>
      <c r="AD44" s="551">
        <v>1970</v>
      </c>
      <c r="AE44" s="551">
        <v>1970</v>
      </c>
      <c r="AF44" s="551">
        <v>1736</v>
      </c>
      <c r="AG44" s="551">
        <v>1877</v>
      </c>
    </row>
    <row r="45" ht="18" spans="1:33">
      <c r="A45" s="550"/>
      <c r="B45" s="550">
        <v>17.5</v>
      </c>
      <c r="C45" s="551">
        <v>715.1</v>
      </c>
      <c r="D45" s="551">
        <v>1515.1</v>
      </c>
      <c r="E45" s="551">
        <v>722.6</v>
      </c>
      <c r="F45" s="551">
        <v>698.6</v>
      </c>
      <c r="G45" s="343">
        <v>1446.6</v>
      </c>
      <c r="H45" s="551">
        <v>1201.5</v>
      </c>
      <c r="I45" s="551">
        <v>1647</v>
      </c>
      <c r="J45" s="551">
        <v>1202.6</v>
      </c>
      <c r="K45" s="551">
        <v>1208.5</v>
      </c>
      <c r="L45" s="551">
        <v>1277.6</v>
      </c>
      <c r="M45" s="551">
        <v>1299.1</v>
      </c>
      <c r="N45" s="551">
        <v>983.1</v>
      </c>
      <c r="O45" s="551">
        <v>983.1</v>
      </c>
      <c r="P45" s="551">
        <v>983.1</v>
      </c>
      <c r="Q45" s="551">
        <v>983.1</v>
      </c>
      <c r="R45" s="551">
        <v>1232.6</v>
      </c>
      <c r="S45" s="551">
        <v>1471.1</v>
      </c>
      <c r="T45" s="551">
        <v>1251</v>
      </c>
      <c r="U45" s="551">
        <v>1251</v>
      </c>
      <c r="V45" s="551">
        <v>1251</v>
      </c>
      <c r="W45" s="551">
        <v>1664.1</v>
      </c>
      <c r="X45" s="551">
        <v>1664.1</v>
      </c>
      <c r="Y45" s="551">
        <v>1664.1</v>
      </c>
      <c r="Z45" s="551">
        <v>2365.5</v>
      </c>
      <c r="AA45" s="551">
        <v>2365.5</v>
      </c>
      <c r="AB45" s="551">
        <v>1786.1</v>
      </c>
      <c r="AC45" s="551">
        <v>1989.6</v>
      </c>
      <c r="AD45" s="551">
        <v>1989.6</v>
      </c>
      <c r="AE45" s="551">
        <v>1989.6</v>
      </c>
      <c r="AF45" s="551">
        <v>1786.1</v>
      </c>
      <c r="AG45" s="551">
        <v>1892.1</v>
      </c>
    </row>
    <row r="46" ht="18" spans="1:33">
      <c r="A46" s="550"/>
      <c r="B46" s="550">
        <v>18</v>
      </c>
      <c r="C46" s="551">
        <v>721.4</v>
      </c>
      <c r="D46" s="551">
        <v>1553.1</v>
      </c>
      <c r="E46" s="551">
        <v>724.5</v>
      </c>
      <c r="F46" s="551">
        <v>701</v>
      </c>
      <c r="G46" s="343">
        <v>1457</v>
      </c>
      <c r="H46" s="551">
        <v>1205.1</v>
      </c>
      <c r="I46" s="551">
        <v>1649</v>
      </c>
      <c r="J46" s="551">
        <v>1206</v>
      </c>
      <c r="K46" s="551">
        <v>1211.1</v>
      </c>
      <c r="L46" s="551">
        <v>1307.1</v>
      </c>
      <c r="M46" s="551">
        <v>1308.6</v>
      </c>
      <c r="N46" s="551">
        <v>988</v>
      </c>
      <c r="O46" s="551">
        <v>988</v>
      </c>
      <c r="P46" s="551">
        <v>988</v>
      </c>
      <c r="Q46" s="551">
        <v>988</v>
      </c>
      <c r="R46" s="551">
        <v>1237.6</v>
      </c>
      <c r="S46" s="551">
        <v>1475.6</v>
      </c>
      <c r="T46" s="551">
        <v>1257</v>
      </c>
      <c r="U46" s="551">
        <v>1257</v>
      </c>
      <c r="V46" s="551">
        <v>1257</v>
      </c>
      <c r="W46" s="551">
        <v>1703.6</v>
      </c>
      <c r="X46" s="551">
        <v>1703.6</v>
      </c>
      <c r="Y46" s="551">
        <v>1703.6</v>
      </c>
      <c r="Z46" s="551">
        <v>2373</v>
      </c>
      <c r="AA46" s="551">
        <v>2373</v>
      </c>
      <c r="AB46" s="551">
        <v>1829.5</v>
      </c>
      <c r="AC46" s="551">
        <v>2002.6</v>
      </c>
      <c r="AD46" s="551">
        <v>2002.6</v>
      </c>
      <c r="AE46" s="551">
        <v>2002.6</v>
      </c>
      <c r="AF46" s="551">
        <v>1829.5</v>
      </c>
      <c r="AG46" s="551">
        <v>1901</v>
      </c>
    </row>
    <row r="47" ht="18" spans="1:33">
      <c r="A47" s="550"/>
      <c r="B47" s="550">
        <v>18.5</v>
      </c>
      <c r="C47" s="551">
        <v>735.7</v>
      </c>
      <c r="D47" s="551">
        <v>1596.6</v>
      </c>
      <c r="E47" s="551">
        <v>732.6</v>
      </c>
      <c r="F47" s="551">
        <v>709.1</v>
      </c>
      <c r="G47" s="343">
        <v>1473.6</v>
      </c>
      <c r="H47" s="551">
        <v>1214.6</v>
      </c>
      <c r="I47" s="551">
        <v>1657.1</v>
      </c>
      <c r="J47" s="551">
        <v>1215.6</v>
      </c>
      <c r="K47" s="551">
        <v>1220.1</v>
      </c>
      <c r="L47" s="551">
        <v>1322.6</v>
      </c>
      <c r="M47" s="551">
        <v>1324.1</v>
      </c>
      <c r="N47" s="551">
        <v>999.1</v>
      </c>
      <c r="O47" s="551">
        <v>999.1</v>
      </c>
      <c r="P47" s="551">
        <v>999.1</v>
      </c>
      <c r="Q47" s="551">
        <v>999.1</v>
      </c>
      <c r="R47" s="551">
        <v>1248.6</v>
      </c>
      <c r="S47" s="551">
        <v>1486.1</v>
      </c>
      <c r="T47" s="551">
        <v>1268.6</v>
      </c>
      <c r="U47" s="551">
        <v>1268.6</v>
      </c>
      <c r="V47" s="551">
        <v>1268.6</v>
      </c>
      <c r="W47" s="551">
        <v>1721.6</v>
      </c>
      <c r="X47" s="551">
        <v>1721.6</v>
      </c>
      <c r="Y47" s="551">
        <v>1721.6</v>
      </c>
      <c r="Z47" s="551">
        <v>2386.6</v>
      </c>
      <c r="AA47" s="551">
        <v>2386.6</v>
      </c>
      <c r="AB47" s="551">
        <v>1879.6</v>
      </c>
      <c r="AC47" s="551">
        <v>2022.1</v>
      </c>
      <c r="AD47" s="551">
        <v>2022.1</v>
      </c>
      <c r="AE47" s="551">
        <v>2022.1</v>
      </c>
      <c r="AF47" s="551">
        <v>1879.6</v>
      </c>
      <c r="AG47" s="551">
        <v>1916.1</v>
      </c>
    </row>
    <row r="48" ht="18" spans="1:33">
      <c r="A48" s="550"/>
      <c r="B48" s="550">
        <v>19</v>
      </c>
      <c r="C48" s="551">
        <v>742</v>
      </c>
      <c r="D48" s="551">
        <v>1634.6</v>
      </c>
      <c r="E48" s="551">
        <v>734.6</v>
      </c>
      <c r="F48" s="551">
        <v>711.1</v>
      </c>
      <c r="G48" s="343">
        <v>1484.1</v>
      </c>
      <c r="H48" s="551">
        <v>1218.1</v>
      </c>
      <c r="I48" s="551">
        <v>1659.6</v>
      </c>
      <c r="J48" s="551">
        <v>1219.1</v>
      </c>
      <c r="K48" s="551">
        <v>1222.6</v>
      </c>
      <c r="L48" s="551">
        <v>1332.1</v>
      </c>
      <c r="M48" s="551">
        <v>1333.6</v>
      </c>
      <c r="N48" s="551">
        <v>1004.6</v>
      </c>
      <c r="O48" s="551">
        <v>1004.6</v>
      </c>
      <c r="P48" s="551">
        <v>1004.6</v>
      </c>
      <c r="Q48" s="551">
        <v>1004.6</v>
      </c>
      <c r="R48" s="551">
        <v>1253.6</v>
      </c>
      <c r="S48" s="551">
        <v>1490.1</v>
      </c>
      <c r="T48" s="551">
        <v>1274.6</v>
      </c>
      <c r="U48" s="551">
        <v>1274.6</v>
      </c>
      <c r="V48" s="551">
        <v>1274.6</v>
      </c>
      <c r="W48" s="551">
        <v>1734.1</v>
      </c>
      <c r="X48" s="551">
        <v>1734.1</v>
      </c>
      <c r="Y48" s="551">
        <v>1734.1</v>
      </c>
      <c r="Z48" s="551">
        <v>2394.1</v>
      </c>
      <c r="AA48" s="551">
        <v>2394.1</v>
      </c>
      <c r="AB48" s="551">
        <v>1923.1</v>
      </c>
      <c r="AC48" s="551">
        <v>2035.6</v>
      </c>
      <c r="AD48" s="551">
        <v>2035.6</v>
      </c>
      <c r="AE48" s="551">
        <v>2035.6</v>
      </c>
      <c r="AF48" s="551">
        <v>1923.1</v>
      </c>
      <c r="AG48" s="551">
        <v>1925.6</v>
      </c>
    </row>
    <row r="49" ht="18" spans="1:33">
      <c r="A49" s="550"/>
      <c r="B49" s="550">
        <v>19.5</v>
      </c>
      <c r="C49" s="551">
        <v>763.2</v>
      </c>
      <c r="D49" s="551">
        <v>1678.1</v>
      </c>
      <c r="E49" s="551">
        <v>743.1</v>
      </c>
      <c r="F49" s="551">
        <v>720.6</v>
      </c>
      <c r="G49" s="343">
        <v>1499.6</v>
      </c>
      <c r="H49" s="551">
        <v>1226.6</v>
      </c>
      <c r="I49" s="551">
        <v>1668.1</v>
      </c>
      <c r="J49" s="551">
        <v>1228.1</v>
      </c>
      <c r="K49" s="551">
        <v>1230.1</v>
      </c>
      <c r="L49" s="551">
        <v>1347.6</v>
      </c>
      <c r="M49" s="551">
        <v>1348.1</v>
      </c>
      <c r="N49" s="551">
        <v>1014.6</v>
      </c>
      <c r="O49" s="551">
        <v>1014.6</v>
      </c>
      <c r="P49" s="551">
        <v>1014.6</v>
      </c>
      <c r="Q49" s="551">
        <v>1014.6</v>
      </c>
      <c r="R49" s="551">
        <v>1263.6</v>
      </c>
      <c r="S49" s="551">
        <v>1500.6</v>
      </c>
      <c r="T49" s="551">
        <v>1284.6</v>
      </c>
      <c r="U49" s="551">
        <v>1284.6</v>
      </c>
      <c r="V49" s="551">
        <v>1284.6</v>
      </c>
      <c r="W49" s="551">
        <v>1744.1</v>
      </c>
      <c r="X49" s="551">
        <v>1744.1</v>
      </c>
      <c r="Y49" s="551">
        <v>1744.1</v>
      </c>
      <c r="Z49" s="551">
        <v>2405.1</v>
      </c>
      <c r="AA49" s="551">
        <v>2405.1</v>
      </c>
      <c r="AB49" s="551">
        <v>2052.1</v>
      </c>
      <c r="AC49" s="551">
        <v>2050.1</v>
      </c>
      <c r="AD49" s="551">
        <v>2050.1</v>
      </c>
      <c r="AE49" s="551">
        <v>2050.1</v>
      </c>
      <c r="AF49" s="551">
        <v>2052.1</v>
      </c>
      <c r="AG49" s="551">
        <v>1941.1</v>
      </c>
    </row>
    <row r="50" ht="18" spans="1:33">
      <c r="A50" s="550"/>
      <c r="B50" s="550">
        <v>20</v>
      </c>
      <c r="C50" s="551">
        <v>762.5</v>
      </c>
      <c r="D50" s="551">
        <v>1716.1</v>
      </c>
      <c r="E50" s="551">
        <v>744.6</v>
      </c>
      <c r="F50" s="551">
        <v>722.1</v>
      </c>
      <c r="G50" s="343">
        <v>1508.1</v>
      </c>
      <c r="H50" s="551">
        <v>1228.1</v>
      </c>
      <c r="I50" s="551">
        <v>1669.6</v>
      </c>
      <c r="J50" s="551">
        <v>1229.6</v>
      </c>
      <c r="K50" s="551">
        <v>1231.6</v>
      </c>
      <c r="L50" s="551">
        <v>1356.1</v>
      </c>
      <c r="M50" s="551">
        <v>1356.6</v>
      </c>
      <c r="N50" s="551">
        <v>1018.6</v>
      </c>
      <c r="O50" s="551">
        <v>1018.6</v>
      </c>
      <c r="P50" s="551">
        <v>1018.6</v>
      </c>
      <c r="Q50" s="551">
        <v>1018.6</v>
      </c>
      <c r="R50" s="551">
        <v>1267.6</v>
      </c>
      <c r="S50" s="551">
        <v>1504.6</v>
      </c>
      <c r="T50" s="551">
        <v>1288.6</v>
      </c>
      <c r="U50" s="551">
        <v>1288.6</v>
      </c>
      <c r="V50" s="551">
        <v>1288.6</v>
      </c>
      <c r="W50" s="551">
        <v>1748.1</v>
      </c>
      <c r="X50" s="551">
        <v>1748.1</v>
      </c>
      <c r="Y50" s="551">
        <v>1748.1</v>
      </c>
      <c r="Z50" s="551">
        <v>2409.1</v>
      </c>
      <c r="AA50" s="551">
        <v>2409.1</v>
      </c>
      <c r="AB50" s="551">
        <v>2060.6</v>
      </c>
      <c r="AC50" s="551">
        <v>2058.6</v>
      </c>
      <c r="AD50" s="551">
        <v>2058.6</v>
      </c>
      <c r="AE50" s="551">
        <v>2058.6</v>
      </c>
      <c r="AF50" s="551">
        <v>2060.6</v>
      </c>
      <c r="AG50" s="551">
        <v>1949.6</v>
      </c>
    </row>
    <row r="51" ht="18" spans="1:33">
      <c r="A51" s="550"/>
      <c r="B51" s="550">
        <v>20.5</v>
      </c>
      <c r="C51" s="551">
        <v>884.4</v>
      </c>
      <c r="D51" s="551">
        <v>1759.6</v>
      </c>
      <c r="E51" s="551">
        <v>779.6</v>
      </c>
      <c r="F51" s="551">
        <v>756.1</v>
      </c>
      <c r="G51" s="343">
        <v>1574.1</v>
      </c>
      <c r="H51" s="551">
        <v>1287.2</v>
      </c>
      <c r="I51" s="551">
        <v>1750.6</v>
      </c>
      <c r="J51" s="551">
        <v>1288.6</v>
      </c>
      <c r="K51" s="551">
        <v>1290.6</v>
      </c>
      <c r="L51" s="551">
        <v>1414.1</v>
      </c>
      <c r="M51" s="551">
        <v>1415.2</v>
      </c>
      <c r="N51" s="551">
        <v>1064.7</v>
      </c>
      <c r="O51" s="551">
        <v>1064.7</v>
      </c>
      <c r="P51" s="551">
        <v>1064.7</v>
      </c>
      <c r="Q51" s="551">
        <v>1064.7</v>
      </c>
      <c r="R51" s="551">
        <v>1326.1</v>
      </c>
      <c r="S51" s="551">
        <v>1575.2</v>
      </c>
      <c r="T51" s="551">
        <v>1348.1</v>
      </c>
      <c r="U51" s="551">
        <v>1348.1</v>
      </c>
      <c r="V51" s="551">
        <v>1348.1</v>
      </c>
      <c r="W51" s="551">
        <v>1830.6</v>
      </c>
      <c r="X51" s="551">
        <v>1830.6</v>
      </c>
      <c r="Y51" s="551">
        <v>1830.6</v>
      </c>
      <c r="Z51" s="551">
        <v>2524.6</v>
      </c>
      <c r="AA51" s="551">
        <v>2524.6</v>
      </c>
      <c r="AB51" s="551">
        <v>2154.1</v>
      </c>
      <c r="AC51" s="551">
        <v>2152.1</v>
      </c>
      <c r="AD51" s="551">
        <v>2152.1</v>
      </c>
      <c r="AE51" s="551">
        <v>2152.1</v>
      </c>
      <c r="AF51" s="551">
        <v>2154.1</v>
      </c>
      <c r="AG51" s="551">
        <v>2037.6</v>
      </c>
    </row>
    <row r="52" ht="18" spans="1:33">
      <c r="A52" s="550"/>
      <c r="B52" s="550">
        <v>21</v>
      </c>
      <c r="C52" s="551">
        <v>884.9</v>
      </c>
      <c r="D52" s="551">
        <v>1797.7</v>
      </c>
      <c r="E52" s="551">
        <v>781.2</v>
      </c>
      <c r="F52" s="551">
        <v>757.7</v>
      </c>
      <c r="G52" s="343">
        <v>1582.7</v>
      </c>
      <c r="H52" s="551">
        <v>1288.7</v>
      </c>
      <c r="I52" s="551">
        <v>1752.2</v>
      </c>
      <c r="J52" s="551">
        <v>1290.2</v>
      </c>
      <c r="K52" s="551">
        <v>1292.1</v>
      </c>
      <c r="L52" s="551">
        <v>1422.6</v>
      </c>
      <c r="M52" s="551">
        <v>1423.6</v>
      </c>
      <c r="N52" s="551">
        <v>1068.6</v>
      </c>
      <c r="O52" s="551">
        <v>1068.6</v>
      </c>
      <c r="P52" s="551">
        <v>1068.6</v>
      </c>
      <c r="Q52" s="551">
        <v>1068.6</v>
      </c>
      <c r="R52" s="551">
        <v>1330.2</v>
      </c>
      <c r="S52" s="551">
        <v>1579.1</v>
      </c>
      <c r="T52" s="551">
        <v>1352.2</v>
      </c>
      <c r="U52" s="551">
        <v>1352.2</v>
      </c>
      <c r="V52" s="551">
        <v>1352.2</v>
      </c>
      <c r="W52" s="551">
        <v>1834.6</v>
      </c>
      <c r="X52" s="551">
        <v>1834.6</v>
      </c>
      <c r="Y52" s="551">
        <v>1834.6</v>
      </c>
      <c r="Z52" s="551">
        <v>2528.7</v>
      </c>
      <c r="AA52" s="551">
        <v>2528.7</v>
      </c>
      <c r="AB52" s="551">
        <v>2162.6</v>
      </c>
      <c r="AC52" s="551">
        <v>2160.7</v>
      </c>
      <c r="AD52" s="551">
        <v>2160.7</v>
      </c>
      <c r="AE52" s="551">
        <v>2160.7</v>
      </c>
      <c r="AF52" s="551">
        <v>2162.6</v>
      </c>
      <c r="AG52" s="551">
        <v>2046.2</v>
      </c>
    </row>
    <row r="53" ht="18" spans="1:33">
      <c r="A53" s="550"/>
      <c r="B53" s="550">
        <v>21.5</v>
      </c>
      <c r="C53" s="551">
        <v>925.85</v>
      </c>
      <c r="D53" s="551">
        <v>1841.7</v>
      </c>
      <c r="E53" s="551">
        <v>816.7</v>
      </c>
      <c r="F53" s="551">
        <v>791.7</v>
      </c>
      <c r="G53" s="343">
        <v>1648.6</v>
      </c>
      <c r="H53" s="551">
        <v>1347.7</v>
      </c>
      <c r="I53" s="551">
        <v>1833.6</v>
      </c>
      <c r="J53" s="551">
        <v>1349.2</v>
      </c>
      <c r="K53" s="551">
        <v>1351.7</v>
      </c>
      <c r="L53" s="551">
        <v>1481.2</v>
      </c>
      <c r="M53" s="551">
        <v>1482.2</v>
      </c>
      <c r="N53" s="551">
        <v>1115.1</v>
      </c>
      <c r="O53" s="551">
        <v>1115.1</v>
      </c>
      <c r="P53" s="551">
        <v>1115.1</v>
      </c>
      <c r="Q53" s="551">
        <v>1115.1</v>
      </c>
      <c r="R53" s="551">
        <v>1388.1</v>
      </c>
      <c r="S53" s="551">
        <v>1649.7</v>
      </c>
      <c r="T53" s="551">
        <v>1411.6</v>
      </c>
      <c r="U53" s="551">
        <v>1411.6</v>
      </c>
      <c r="V53" s="551">
        <v>1411.6</v>
      </c>
      <c r="W53" s="551">
        <v>1917.2</v>
      </c>
      <c r="X53" s="551">
        <v>1917.2</v>
      </c>
      <c r="Y53" s="551">
        <v>1917.2</v>
      </c>
      <c r="Z53" s="551">
        <v>2644.2</v>
      </c>
      <c r="AA53" s="551">
        <v>2644.2</v>
      </c>
      <c r="AB53" s="551">
        <v>2256.7</v>
      </c>
      <c r="AC53" s="551">
        <v>2254.7</v>
      </c>
      <c r="AD53" s="551">
        <v>2254.7</v>
      </c>
      <c r="AE53" s="551">
        <v>2254.7</v>
      </c>
      <c r="AF53" s="551">
        <v>2256.7</v>
      </c>
      <c r="AG53" s="551">
        <v>2134.7</v>
      </c>
    </row>
    <row r="54" ht="18" spans="1:33">
      <c r="A54" s="550"/>
      <c r="B54" s="550">
        <v>22</v>
      </c>
      <c r="C54" s="551">
        <v>926.35</v>
      </c>
      <c r="D54" s="551">
        <v>1879.2</v>
      </c>
      <c r="E54" s="551">
        <v>818.2</v>
      </c>
      <c r="F54" s="551">
        <v>793.2</v>
      </c>
      <c r="G54" s="343">
        <v>1657.2</v>
      </c>
      <c r="H54" s="551">
        <v>1349.2</v>
      </c>
      <c r="I54" s="551">
        <v>1835.2</v>
      </c>
      <c r="J54" s="551">
        <v>1350.7</v>
      </c>
      <c r="K54" s="551">
        <v>1353.2</v>
      </c>
      <c r="L54" s="551">
        <v>1489.7</v>
      </c>
      <c r="M54" s="551">
        <v>1490.6</v>
      </c>
      <c r="N54" s="551">
        <v>1119.2</v>
      </c>
      <c r="O54" s="551">
        <v>1119.2</v>
      </c>
      <c r="P54" s="551">
        <v>1119.2</v>
      </c>
      <c r="Q54" s="551">
        <v>1119.2</v>
      </c>
      <c r="R54" s="551">
        <v>1392.2</v>
      </c>
      <c r="S54" s="551">
        <v>1653.6</v>
      </c>
      <c r="T54" s="551">
        <v>1415.7</v>
      </c>
      <c r="U54" s="551">
        <v>1415.7</v>
      </c>
      <c r="V54" s="551">
        <v>1415.7</v>
      </c>
      <c r="W54" s="551">
        <v>1921.1</v>
      </c>
      <c r="X54" s="551">
        <v>1921.1</v>
      </c>
      <c r="Y54" s="551">
        <v>1921.1</v>
      </c>
      <c r="Z54" s="551">
        <v>2648.2</v>
      </c>
      <c r="AA54" s="551">
        <v>2648.2</v>
      </c>
      <c r="AB54" s="551">
        <v>2265.2</v>
      </c>
      <c r="AC54" s="551">
        <v>2263.1</v>
      </c>
      <c r="AD54" s="551">
        <v>2263.1</v>
      </c>
      <c r="AE54" s="551">
        <v>2263.1</v>
      </c>
      <c r="AF54" s="551">
        <v>2265.2</v>
      </c>
      <c r="AG54" s="551">
        <v>2143.1</v>
      </c>
    </row>
    <row r="55" ht="18" spans="1:33">
      <c r="A55" s="550"/>
      <c r="B55" s="550">
        <v>22.5</v>
      </c>
      <c r="C55" s="551">
        <v>967.3</v>
      </c>
      <c r="D55" s="551">
        <v>1923.2</v>
      </c>
      <c r="E55" s="551">
        <v>853.2</v>
      </c>
      <c r="F55" s="551">
        <v>826.7</v>
      </c>
      <c r="G55" s="343">
        <v>1723.2</v>
      </c>
      <c r="H55" s="551">
        <v>1408.2</v>
      </c>
      <c r="I55" s="551">
        <v>1916.2</v>
      </c>
      <c r="J55" s="551">
        <v>1410.2</v>
      </c>
      <c r="K55" s="551">
        <v>1412.2</v>
      </c>
      <c r="L55" s="551">
        <v>1548.2</v>
      </c>
      <c r="M55" s="551">
        <v>1549.2</v>
      </c>
      <c r="N55" s="551">
        <v>1165.2</v>
      </c>
      <c r="O55" s="551">
        <v>1165.2</v>
      </c>
      <c r="P55" s="551">
        <v>1165.2</v>
      </c>
      <c r="Q55" s="551">
        <v>1165.2</v>
      </c>
      <c r="R55" s="551">
        <v>1450.7</v>
      </c>
      <c r="S55" s="551">
        <v>1724.2</v>
      </c>
      <c r="T55" s="551">
        <v>1475.2</v>
      </c>
      <c r="U55" s="551">
        <v>1475.2</v>
      </c>
      <c r="V55" s="551">
        <v>1475.2</v>
      </c>
      <c r="W55" s="551">
        <v>2003.7</v>
      </c>
      <c r="X55" s="551">
        <v>2003.7</v>
      </c>
      <c r="Y55" s="551">
        <v>2003.7</v>
      </c>
      <c r="Z55" s="551">
        <v>2763.7</v>
      </c>
      <c r="AA55" s="551">
        <v>2763.7</v>
      </c>
      <c r="AB55" s="551">
        <v>2358.7</v>
      </c>
      <c r="AC55" s="551">
        <v>2356.7</v>
      </c>
      <c r="AD55" s="551">
        <v>2356.7</v>
      </c>
      <c r="AE55" s="551">
        <v>2356.7</v>
      </c>
      <c r="AF55" s="551">
        <v>2358.7</v>
      </c>
      <c r="AG55" s="551">
        <v>2231.2</v>
      </c>
    </row>
    <row r="56" ht="18" spans="1:33">
      <c r="A56" s="550"/>
      <c r="B56" s="550">
        <v>23</v>
      </c>
      <c r="C56" s="551">
        <v>967.8</v>
      </c>
      <c r="D56" s="551">
        <v>1960.7</v>
      </c>
      <c r="E56" s="551">
        <v>854.7</v>
      </c>
      <c r="F56" s="551">
        <v>828.2</v>
      </c>
      <c r="G56" s="343">
        <v>1731.7</v>
      </c>
      <c r="H56" s="551">
        <v>1409.7</v>
      </c>
      <c r="I56" s="551">
        <v>1917.7</v>
      </c>
      <c r="J56" s="551">
        <v>1411.7</v>
      </c>
      <c r="K56" s="551">
        <v>1413.7</v>
      </c>
      <c r="L56" s="551">
        <v>1556.7</v>
      </c>
      <c r="M56" s="551">
        <v>1557.7</v>
      </c>
      <c r="N56" s="551">
        <v>1169.2</v>
      </c>
      <c r="O56" s="551">
        <v>1169.2</v>
      </c>
      <c r="P56" s="551">
        <v>1169.2</v>
      </c>
      <c r="Q56" s="551">
        <v>1169.2</v>
      </c>
      <c r="R56" s="551">
        <v>1454.7</v>
      </c>
      <c r="S56" s="551">
        <v>1728.2</v>
      </c>
      <c r="T56" s="551">
        <v>1479.2</v>
      </c>
      <c r="U56" s="551">
        <v>1479.2</v>
      </c>
      <c r="V56" s="551">
        <v>1479.2</v>
      </c>
      <c r="W56" s="551">
        <v>2007.7</v>
      </c>
      <c r="X56" s="551">
        <v>2007.7</v>
      </c>
      <c r="Y56" s="551">
        <v>2007.7</v>
      </c>
      <c r="Z56" s="551">
        <v>2767.7</v>
      </c>
      <c r="AA56" s="551">
        <v>2767.7</v>
      </c>
      <c r="AB56" s="551">
        <v>2367.2</v>
      </c>
      <c r="AC56" s="551">
        <v>2365.2</v>
      </c>
      <c r="AD56" s="551">
        <v>2365.2</v>
      </c>
      <c r="AE56" s="551">
        <v>2365.2</v>
      </c>
      <c r="AF56" s="551">
        <v>2367.2</v>
      </c>
      <c r="AG56" s="551">
        <v>2239.7</v>
      </c>
    </row>
    <row r="57" ht="18" spans="1:33">
      <c r="A57" s="550"/>
      <c r="B57" s="550">
        <v>23.5</v>
      </c>
      <c r="C57" s="551">
        <v>1008.75</v>
      </c>
      <c r="D57" s="551">
        <v>2004.8</v>
      </c>
      <c r="E57" s="551">
        <v>889.7</v>
      </c>
      <c r="F57" s="551">
        <v>862.2</v>
      </c>
      <c r="G57" s="343">
        <v>1798.2</v>
      </c>
      <c r="H57" s="551">
        <v>1469.2</v>
      </c>
      <c r="I57" s="551">
        <v>1998.7</v>
      </c>
      <c r="J57" s="551">
        <v>1470.7</v>
      </c>
      <c r="K57" s="551">
        <v>1472.7</v>
      </c>
      <c r="L57" s="551">
        <v>1615.2</v>
      </c>
      <c r="M57" s="551">
        <v>1615.8</v>
      </c>
      <c r="N57" s="551">
        <v>1215.2</v>
      </c>
      <c r="O57" s="551">
        <v>1215.2</v>
      </c>
      <c r="P57" s="551">
        <v>1215.2</v>
      </c>
      <c r="Q57" s="551">
        <v>1215.2</v>
      </c>
      <c r="R57" s="551">
        <v>1513.2</v>
      </c>
      <c r="S57" s="551">
        <v>1798.7</v>
      </c>
      <c r="T57" s="551">
        <v>1538.7</v>
      </c>
      <c r="U57" s="551">
        <v>1538.7</v>
      </c>
      <c r="V57" s="551">
        <v>1538.7</v>
      </c>
      <c r="W57" s="551">
        <v>2090.3</v>
      </c>
      <c r="X57" s="551">
        <v>2090.3</v>
      </c>
      <c r="Y57" s="551">
        <v>2090.3</v>
      </c>
      <c r="Z57" s="551">
        <v>2883.2</v>
      </c>
      <c r="AA57" s="551">
        <v>2883.2</v>
      </c>
      <c r="AB57" s="551">
        <v>2460.7</v>
      </c>
      <c r="AC57" s="551">
        <v>2458.7</v>
      </c>
      <c r="AD57" s="551">
        <v>2458.7</v>
      </c>
      <c r="AE57" s="551">
        <v>2458.7</v>
      </c>
      <c r="AF57" s="551">
        <v>2460.7</v>
      </c>
      <c r="AG57" s="551">
        <v>2327.7</v>
      </c>
    </row>
    <row r="58" ht="18" spans="1:33">
      <c r="A58" s="550"/>
      <c r="B58" s="550">
        <v>24</v>
      </c>
      <c r="C58" s="551">
        <v>1009.25</v>
      </c>
      <c r="D58" s="551">
        <v>2042.2</v>
      </c>
      <c r="E58" s="551">
        <v>891.2</v>
      </c>
      <c r="F58" s="551">
        <v>863.7</v>
      </c>
      <c r="G58" s="343">
        <v>1806.2</v>
      </c>
      <c r="H58" s="551">
        <v>1470.2</v>
      </c>
      <c r="I58" s="551">
        <v>2000.2</v>
      </c>
      <c r="J58" s="551">
        <v>1472.2</v>
      </c>
      <c r="K58" s="551">
        <v>1474.3</v>
      </c>
      <c r="L58" s="551">
        <v>1623.7</v>
      </c>
      <c r="M58" s="551">
        <v>1624.2</v>
      </c>
      <c r="N58" s="551">
        <v>1219.2</v>
      </c>
      <c r="O58" s="551">
        <v>1219.2</v>
      </c>
      <c r="P58" s="551">
        <v>1219.2</v>
      </c>
      <c r="Q58" s="551">
        <v>1219.2</v>
      </c>
      <c r="R58" s="551">
        <v>1517.2</v>
      </c>
      <c r="S58" s="551">
        <v>1802.7</v>
      </c>
      <c r="T58" s="551">
        <v>1542.7</v>
      </c>
      <c r="U58" s="551">
        <v>1542.7</v>
      </c>
      <c r="V58" s="551">
        <v>1542.7</v>
      </c>
      <c r="W58" s="551">
        <v>2094.2</v>
      </c>
      <c r="X58" s="551">
        <v>2094.2</v>
      </c>
      <c r="Y58" s="551">
        <v>2094.2</v>
      </c>
      <c r="Z58" s="551">
        <v>2887.2</v>
      </c>
      <c r="AA58" s="551">
        <v>2887.2</v>
      </c>
      <c r="AB58" s="551">
        <v>2469.2</v>
      </c>
      <c r="AC58" s="551">
        <v>2467.3</v>
      </c>
      <c r="AD58" s="551">
        <v>2467.3</v>
      </c>
      <c r="AE58" s="551">
        <v>2467.3</v>
      </c>
      <c r="AF58" s="551">
        <v>2469.2</v>
      </c>
      <c r="AG58" s="551">
        <v>2336.3</v>
      </c>
    </row>
    <row r="59" ht="18" spans="1:33">
      <c r="A59" s="550"/>
      <c r="B59" s="550">
        <v>24.5</v>
      </c>
      <c r="C59" s="551">
        <v>1050.2</v>
      </c>
      <c r="D59" s="551">
        <v>2086.3</v>
      </c>
      <c r="E59" s="551">
        <v>926.3</v>
      </c>
      <c r="F59" s="551">
        <v>897.3</v>
      </c>
      <c r="G59" s="343">
        <v>1872.7</v>
      </c>
      <c r="H59" s="551">
        <v>1529.7</v>
      </c>
      <c r="I59" s="551">
        <v>2081.2</v>
      </c>
      <c r="J59" s="551">
        <v>1531.3</v>
      </c>
      <c r="K59" s="551">
        <v>1533.2</v>
      </c>
      <c r="L59" s="551">
        <v>1682.2</v>
      </c>
      <c r="M59" s="551">
        <v>1682.7</v>
      </c>
      <c r="N59" s="551">
        <v>1265.7</v>
      </c>
      <c r="O59" s="551">
        <v>1265.7</v>
      </c>
      <c r="P59" s="551">
        <v>1265.7</v>
      </c>
      <c r="Q59" s="551">
        <v>1265.7</v>
      </c>
      <c r="R59" s="551">
        <v>1575.2</v>
      </c>
      <c r="S59" s="551">
        <v>1873.2</v>
      </c>
      <c r="T59" s="551">
        <v>1602.2</v>
      </c>
      <c r="U59" s="551">
        <v>1602.2</v>
      </c>
      <c r="V59" s="551">
        <v>1602.2</v>
      </c>
      <c r="W59" s="551">
        <v>2176.8</v>
      </c>
      <c r="X59" s="551">
        <v>2176.8</v>
      </c>
      <c r="Y59" s="551">
        <v>2176.8</v>
      </c>
      <c r="Z59" s="551">
        <v>3002.7</v>
      </c>
      <c r="AA59" s="551">
        <v>3002.7</v>
      </c>
      <c r="AB59" s="551">
        <v>2563.3</v>
      </c>
      <c r="AC59" s="551">
        <v>2561.2</v>
      </c>
      <c r="AD59" s="551">
        <v>2561.2</v>
      </c>
      <c r="AE59" s="551">
        <v>2561.2</v>
      </c>
      <c r="AF59" s="551">
        <v>2563.3</v>
      </c>
      <c r="AG59" s="551">
        <v>2424.2</v>
      </c>
    </row>
    <row r="60" ht="18" spans="1:33">
      <c r="A60" s="550"/>
      <c r="B60" s="550">
        <v>25</v>
      </c>
      <c r="C60" s="551">
        <v>1050.7</v>
      </c>
      <c r="D60" s="551">
        <v>2124.2</v>
      </c>
      <c r="E60" s="551">
        <v>927.8</v>
      </c>
      <c r="F60" s="551">
        <v>898.8</v>
      </c>
      <c r="G60" s="343">
        <v>1881.3</v>
      </c>
      <c r="H60" s="551">
        <v>1531.2</v>
      </c>
      <c r="I60" s="551">
        <v>2082.7</v>
      </c>
      <c r="J60" s="551">
        <v>1532.7</v>
      </c>
      <c r="K60" s="551">
        <v>1534.8</v>
      </c>
      <c r="L60" s="551">
        <v>1690.7</v>
      </c>
      <c r="M60" s="551">
        <v>1691.2</v>
      </c>
      <c r="N60" s="551">
        <v>1269.8</v>
      </c>
      <c r="O60" s="551">
        <v>1269.8</v>
      </c>
      <c r="P60" s="551">
        <v>1269.8</v>
      </c>
      <c r="Q60" s="551">
        <v>1269.8</v>
      </c>
      <c r="R60" s="551">
        <v>1579.2</v>
      </c>
      <c r="S60" s="551">
        <v>1877.2</v>
      </c>
      <c r="T60" s="551">
        <v>1606.3</v>
      </c>
      <c r="U60" s="551">
        <v>1606.3</v>
      </c>
      <c r="V60" s="551">
        <v>1606.3</v>
      </c>
      <c r="W60" s="551">
        <v>2180.7</v>
      </c>
      <c r="X60" s="551">
        <v>2180.7</v>
      </c>
      <c r="Y60" s="551">
        <v>2180.7</v>
      </c>
      <c r="Z60" s="551">
        <v>3006.8</v>
      </c>
      <c r="AA60" s="551">
        <v>3006.8</v>
      </c>
      <c r="AB60" s="551">
        <v>2571.8</v>
      </c>
      <c r="AC60" s="551">
        <v>2569.7</v>
      </c>
      <c r="AD60" s="551">
        <v>2569.7</v>
      </c>
      <c r="AE60" s="551">
        <v>2569.7</v>
      </c>
      <c r="AF60" s="551">
        <v>2571.8</v>
      </c>
      <c r="AG60" s="551">
        <v>2432.8</v>
      </c>
    </row>
    <row r="61" ht="18" spans="1:33">
      <c r="A61" s="550"/>
      <c r="B61" s="550">
        <v>25.5</v>
      </c>
      <c r="C61" s="551">
        <v>1091.65</v>
      </c>
      <c r="D61" s="551">
        <v>2167.8</v>
      </c>
      <c r="E61" s="551">
        <v>962.8</v>
      </c>
      <c r="F61" s="551">
        <v>932.8</v>
      </c>
      <c r="G61" s="343">
        <v>1947.2</v>
      </c>
      <c r="H61" s="551">
        <v>1590.3</v>
      </c>
      <c r="I61" s="551">
        <v>2163.7</v>
      </c>
      <c r="J61" s="551">
        <v>1591.8</v>
      </c>
      <c r="K61" s="551">
        <v>1593.8</v>
      </c>
      <c r="L61" s="551">
        <v>1749.3</v>
      </c>
      <c r="M61" s="551">
        <v>1749.8</v>
      </c>
      <c r="N61" s="551">
        <v>1315.8</v>
      </c>
      <c r="O61" s="551">
        <v>1315.8</v>
      </c>
      <c r="P61" s="551">
        <v>1315.8</v>
      </c>
      <c r="Q61" s="551">
        <v>1315.8</v>
      </c>
      <c r="R61" s="551">
        <v>1637.8</v>
      </c>
      <c r="S61" s="551">
        <v>1947.8</v>
      </c>
      <c r="T61" s="551">
        <v>1665.7</v>
      </c>
      <c r="U61" s="551">
        <v>1665.7</v>
      </c>
      <c r="V61" s="551">
        <v>1665.7</v>
      </c>
      <c r="W61" s="551">
        <v>2263.3</v>
      </c>
      <c r="X61" s="551">
        <v>2263.3</v>
      </c>
      <c r="Y61" s="551">
        <v>2263.3</v>
      </c>
      <c r="Z61" s="551">
        <v>3122.3</v>
      </c>
      <c r="AA61" s="551">
        <v>3122.3</v>
      </c>
      <c r="AB61" s="551">
        <v>2665.3</v>
      </c>
      <c r="AC61" s="551">
        <v>2663.3</v>
      </c>
      <c r="AD61" s="551">
        <v>2663.3</v>
      </c>
      <c r="AE61" s="551">
        <v>2663.3</v>
      </c>
      <c r="AF61" s="551">
        <v>2665.3</v>
      </c>
      <c r="AG61" s="551">
        <v>2520.8</v>
      </c>
    </row>
    <row r="62" ht="18" spans="1:33">
      <c r="A62" s="550"/>
      <c r="B62" s="550">
        <v>26</v>
      </c>
      <c r="C62" s="551">
        <v>1092.15</v>
      </c>
      <c r="D62" s="551">
        <v>2205.7</v>
      </c>
      <c r="E62" s="551">
        <v>964.2</v>
      </c>
      <c r="F62" s="551">
        <v>934.3</v>
      </c>
      <c r="G62" s="343">
        <v>1955.8</v>
      </c>
      <c r="H62" s="551">
        <v>1591.7</v>
      </c>
      <c r="I62" s="551">
        <v>2165.3</v>
      </c>
      <c r="J62" s="551">
        <v>1593.2</v>
      </c>
      <c r="K62" s="551">
        <v>1595.3</v>
      </c>
      <c r="L62" s="551">
        <v>1757.8</v>
      </c>
      <c r="M62" s="551">
        <v>1758.3</v>
      </c>
      <c r="N62" s="551">
        <v>1319.8</v>
      </c>
      <c r="O62" s="551">
        <v>1319.8</v>
      </c>
      <c r="P62" s="551">
        <v>1319.8</v>
      </c>
      <c r="Q62" s="551">
        <v>1319.8</v>
      </c>
      <c r="R62" s="551">
        <v>1641.8</v>
      </c>
      <c r="S62" s="551">
        <v>1951.7</v>
      </c>
      <c r="T62" s="551">
        <v>1669.8</v>
      </c>
      <c r="U62" s="551">
        <v>1669.8</v>
      </c>
      <c r="V62" s="551">
        <v>1669.8</v>
      </c>
      <c r="W62" s="551">
        <v>2267.3</v>
      </c>
      <c r="X62" s="551">
        <v>2267.3</v>
      </c>
      <c r="Y62" s="551">
        <v>2267.3</v>
      </c>
      <c r="Z62" s="551">
        <v>3126.3</v>
      </c>
      <c r="AA62" s="551">
        <v>3126.3</v>
      </c>
      <c r="AB62" s="551">
        <v>2673.8</v>
      </c>
      <c r="AC62" s="551">
        <v>2671.7</v>
      </c>
      <c r="AD62" s="551">
        <v>2671.7</v>
      </c>
      <c r="AE62" s="551">
        <v>2671.7</v>
      </c>
      <c r="AF62" s="551">
        <v>2673.8</v>
      </c>
      <c r="AG62" s="551">
        <v>2529.3</v>
      </c>
    </row>
    <row r="63" ht="18" spans="1:33">
      <c r="A63" s="550"/>
      <c r="B63" s="550">
        <v>26.5</v>
      </c>
      <c r="C63" s="551">
        <v>1133.1</v>
      </c>
      <c r="D63" s="551">
        <v>2249.3</v>
      </c>
      <c r="E63" s="551">
        <v>999.3</v>
      </c>
      <c r="F63" s="551">
        <v>968.3</v>
      </c>
      <c r="G63" s="343">
        <v>2021.8</v>
      </c>
      <c r="H63" s="551">
        <v>1650.8</v>
      </c>
      <c r="I63" s="551">
        <v>2246.8</v>
      </c>
      <c r="J63" s="551">
        <v>1652.3</v>
      </c>
      <c r="K63" s="551">
        <v>1654.8</v>
      </c>
      <c r="L63" s="551">
        <v>1816.3</v>
      </c>
      <c r="M63" s="551">
        <v>1816.8</v>
      </c>
      <c r="N63" s="551">
        <v>1365.8</v>
      </c>
      <c r="O63" s="551">
        <v>1365.8</v>
      </c>
      <c r="P63" s="551">
        <v>1365.8</v>
      </c>
      <c r="Q63" s="551">
        <v>1365.8</v>
      </c>
      <c r="R63" s="551">
        <v>1700.3</v>
      </c>
      <c r="S63" s="551">
        <v>2022.3</v>
      </c>
      <c r="T63" s="551">
        <v>1729.3</v>
      </c>
      <c r="U63" s="551">
        <v>1729.3</v>
      </c>
      <c r="V63" s="551">
        <v>1729.3</v>
      </c>
      <c r="W63" s="551">
        <v>2350.3</v>
      </c>
      <c r="X63" s="551">
        <v>2350.3</v>
      </c>
      <c r="Y63" s="551">
        <v>2350.3</v>
      </c>
      <c r="Z63" s="551">
        <v>3241.8</v>
      </c>
      <c r="AA63" s="551">
        <v>3241.8</v>
      </c>
      <c r="AB63" s="551">
        <v>2767.8</v>
      </c>
      <c r="AC63" s="551">
        <v>2765.3</v>
      </c>
      <c r="AD63" s="551">
        <v>2765.3</v>
      </c>
      <c r="AE63" s="551">
        <v>2765.3</v>
      </c>
      <c r="AF63" s="551">
        <v>2767.8</v>
      </c>
      <c r="AG63" s="551">
        <v>2617.8</v>
      </c>
    </row>
    <row r="64" ht="18" spans="1:33">
      <c r="A64" s="550"/>
      <c r="B64" s="550">
        <v>27</v>
      </c>
      <c r="C64" s="551">
        <v>1133.6</v>
      </c>
      <c r="D64" s="551">
        <v>2287.3</v>
      </c>
      <c r="E64" s="551">
        <v>1000.8</v>
      </c>
      <c r="F64" s="551">
        <v>969.8</v>
      </c>
      <c r="G64" s="343">
        <v>2030.3</v>
      </c>
      <c r="H64" s="551">
        <v>1652.3</v>
      </c>
      <c r="I64" s="551">
        <v>2248.3</v>
      </c>
      <c r="J64" s="551">
        <v>1653.8</v>
      </c>
      <c r="K64" s="551">
        <v>1655.8</v>
      </c>
      <c r="L64" s="551">
        <v>1824.3</v>
      </c>
      <c r="M64" s="551">
        <v>1825.3</v>
      </c>
      <c r="N64" s="551">
        <v>1369.8</v>
      </c>
      <c r="O64" s="551">
        <v>1369.8</v>
      </c>
      <c r="P64" s="551">
        <v>1369.8</v>
      </c>
      <c r="Q64" s="551">
        <v>1369.8</v>
      </c>
      <c r="R64" s="551">
        <v>1704.3</v>
      </c>
      <c r="S64" s="551">
        <v>2026.3</v>
      </c>
      <c r="T64" s="551">
        <v>1733.3</v>
      </c>
      <c r="U64" s="551">
        <v>1733.3</v>
      </c>
      <c r="V64" s="551">
        <v>1733.3</v>
      </c>
      <c r="W64" s="551">
        <v>2353.8</v>
      </c>
      <c r="X64" s="551">
        <v>2353.8</v>
      </c>
      <c r="Y64" s="551">
        <v>2353.8</v>
      </c>
      <c r="Z64" s="551">
        <v>3245.8</v>
      </c>
      <c r="AA64" s="551">
        <v>3245.8</v>
      </c>
      <c r="AB64" s="551">
        <v>2775.8</v>
      </c>
      <c r="AC64" s="551">
        <v>2773.8</v>
      </c>
      <c r="AD64" s="551">
        <v>2773.8</v>
      </c>
      <c r="AE64" s="551">
        <v>2773.8</v>
      </c>
      <c r="AF64" s="551">
        <v>2775.8</v>
      </c>
      <c r="AG64" s="551">
        <v>2626.3</v>
      </c>
    </row>
    <row r="65" ht="18" spans="1:33">
      <c r="A65" s="550"/>
      <c r="B65" s="550">
        <v>27.5</v>
      </c>
      <c r="C65" s="551">
        <v>1174.55</v>
      </c>
      <c r="D65" s="551">
        <v>2331.3</v>
      </c>
      <c r="E65" s="551">
        <v>1035.8</v>
      </c>
      <c r="F65" s="551">
        <v>1003.3</v>
      </c>
      <c r="G65" s="343">
        <v>2096.4</v>
      </c>
      <c r="H65" s="551">
        <v>1711.4</v>
      </c>
      <c r="I65" s="551">
        <v>2329.4</v>
      </c>
      <c r="J65" s="551">
        <v>1712.9</v>
      </c>
      <c r="K65" s="551">
        <v>1715.3</v>
      </c>
      <c r="L65" s="551">
        <v>1882.8</v>
      </c>
      <c r="M65" s="551">
        <v>1883.9</v>
      </c>
      <c r="N65" s="551">
        <v>1416.4</v>
      </c>
      <c r="O65" s="551">
        <v>1416.4</v>
      </c>
      <c r="P65" s="551">
        <v>1416.4</v>
      </c>
      <c r="Q65" s="551">
        <v>1416.4</v>
      </c>
      <c r="R65" s="551">
        <v>1762.4</v>
      </c>
      <c r="S65" s="551">
        <v>2096.8</v>
      </c>
      <c r="T65" s="551">
        <v>1792.9</v>
      </c>
      <c r="U65" s="551">
        <v>1792.9</v>
      </c>
      <c r="V65" s="551">
        <v>1792.9</v>
      </c>
      <c r="W65" s="551">
        <v>2436.9</v>
      </c>
      <c r="X65" s="551">
        <v>2436.9</v>
      </c>
      <c r="Y65" s="551">
        <v>2436.9</v>
      </c>
      <c r="Z65" s="551">
        <v>3361.3</v>
      </c>
      <c r="AA65" s="551">
        <v>3361.3</v>
      </c>
      <c r="AB65" s="551">
        <v>2869.8</v>
      </c>
      <c r="AC65" s="551">
        <v>2867.8</v>
      </c>
      <c r="AD65" s="551">
        <v>2867.8</v>
      </c>
      <c r="AE65" s="551">
        <v>2867.8</v>
      </c>
      <c r="AF65" s="551">
        <v>2869.8</v>
      </c>
      <c r="AG65" s="551">
        <v>2714.3</v>
      </c>
    </row>
    <row r="66" ht="18" spans="1:33">
      <c r="A66" s="550"/>
      <c r="B66" s="550">
        <v>28</v>
      </c>
      <c r="C66" s="551">
        <v>1175.05</v>
      </c>
      <c r="D66" s="551">
        <v>2368.8</v>
      </c>
      <c r="E66" s="551">
        <v>1037.4</v>
      </c>
      <c r="F66" s="551">
        <v>1004.8</v>
      </c>
      <c r="G66" s="343">
        <v>2104.8</v>
      </c>
      <c r="H66" s="551">
        <v>1712.8</v>
      </c>
      <c r="I66" s="551">
        <v>2330.8</v>
      </c>
      <c r="J66" s="551">
        <v>1714.3</v>
      </c>
      <c r="K66" s="551">
        <v>1716.8</v>
      </c>
      <c r="L66" s="551">
        <v>1891.3</v>
      </c>
      <c r="M66" s="551">
        <v>1892.3</v>
      </c>
      <c r="N66" s="551">
        <v>1419.8</v>
      </c>
      <c r="O66" s="551">
        <v>1419.8</v>
      </c>
      <c r="P66" s="551">
        <v>1419.8</v>
      </c>
      <c r="Q66" s="551">
        <v>1419.8</v>
      </c>
      <c r="R66" s="551">
        <v>1766.3</v>
      </c>
      <c r="S66" s="551">
        <v>2100.9</v>
      </c>
      <c r="T66" s="551">
        <v>1796.8</v>
      </c>
      <c r="U66" s="551">
        <v>1796.8</v>
      </c>
      <c r="V66" s="551">
        <v>1796.8</v>
      </c>
      <c r="W66" s="551">
        <v>2440.8</v>
      </c>
      <c r="X66" s="551">
        <v>2440.8</v>
      </c>
      <c r="Y66" s="551">
        <v>2440.8</v>
      </c>
      <c r="Z66" s="551">
        <v>3365.3</v>
      </c>
      <c r="AA66" s="551">
        <v>3365.3</v>
      </c>
      <c r="AB66" s="551">
        <v>2878.3</v>
      </c>
      <c r="AC66" s="551">
        <v>2876.3</v>
      </c>
      <c r="AD66" s="551">
        <v>2876.3</v>
      </c>
      <c r="AE66" s="551">
        <v>2876.3</v>
      </c>
      <c r="AF66" s="551">
        <v>2878.3</v>
      </c>
      <c r="AG66" s="551">
        <v>2722.9</v>
      </c>
    </row>
    <row r="67" ht="18" spans="1:33">
      <c r="A67" s="550"/>
      <c r="B67" s="550">
        <v>28.5</v>
      </c>
      <c r="C67" s="551">
        <v>1216</v>
      </c>
      <c r="D67" s="551">
        <v>2412.8</v>
      </c>
      <c r="E67" s="551">
        <v>1072.9</v>
      </c>
      <c r="F67" s="551">
        <v>1038.8</v>
      </c>
      <c r="G67" s="343">
        <v>2170.9</v>
      </c>
      <c r="H67" s="551">
        <v>1771.9</v>
      </c>
      <c r="I67" s="551">
        <v>2411.9</v>
      </c>
      <c r="J67" s="551">
        <v>1773.8</v>
      </c>
      <c r="K67" s="551">
        <v>1775.9</v>
      </c>
      <c r="L67" s="551">
        <v>1949.9</v>
      </c>
      <c r="M67" s="551">
        <v>1950.8</v>
      </c>
      <c r="N67" s="551">
        <v>1466.3</v>
      </c>
      <c r="O67" s="551">
        <v>1466.3</v>
      </c>
      <c r="P67" s="551">
        <v>1466.3</v>
      </c>
      <c r="Q67" s="551">
        <v>1466.3</v>
      </c>
      <c r="R67" s="551">
        <v>1824.8</v>
      </c>
      <c r="S67" s="551">
        <v>2171.3</v>
      </c>
      <c r="T67" s="551">
        <v>1856.4</v>
      </c>
      <c r="U67" s="551">
        <v>1856.4</v>
      </c>
      <c r="V67" s="551">
        <v>1856.4</v>
      </c>
      <c r="W67" s="551">
        <v>2523.4</v>
      </c>
      <c r="X67" s="551">
        <v>2523.4</v>
      </c>
      <c r="Y67" s="551">
        <v>2523.4</v>
      </c>
      <c r="Z67" s="551">
        <v>3480.9</v>
      </c>
      <c r="AA67" s="551">
        <v>3480.9</v>
      </c>
      <c r="AB67" s="551">
        <v>2971.9</v>
      </c>
      <c r="AC67" s="551">
        <v>2969.8</v>
      </c>
      <c r="AD67" s="551">
        <v>2969.8</v>
      </c>
      <c r="AE67" s="551">
        <v>2969.8</v>
      </c>
      <c r="AF67" s="551">
        <v>2971.9</v>
      </c>
      <c r="AG67" s="551">
        <v>2810.9</v>
      </c>
    </row>
    <row r="68" ht="18" spans="1:33">
      <c r="A68" s="550"/>
      <c r="B68" s="550">
        <v>29</v>
      </c>
      <c r="C68" s="551">
        <v>1216.5</v>
      </c>
      <c r="D68" s="551">
        <v>2450.3</v>
      </c>
      <c r="E68" s="551">
        <v>1073.8</v>
      </c>
      <c r="F68" s="551">
        <v>1040.4</v>
      </c>
      <c r="G68" s="343">
        <v>2179.4</v>
      </c>
      <c r="H68" s="551">
        <v>1773.3</v>
      </c>
      <c r="I68" s="551">
        <v>2413.3</v>
      </c>
      <c r="J68" s="551">
        <v>1775.4</v>
      </c>
      <c r="K68" s="551">
        <v>1777.3</v>
      </c>
      <c r="L68" s="551">
        <v>1958.4</v>
      </c>
      <c r="M68" s="551">
        <v>1959.3</v>
      </c>
      <c r="N68" s="551">
        <v>1470.4</v>
      </c>
      <c r="O68" s="551">
        <v>1470.4</v>
      </c>
      <c r="P68" s="551">
        <v>1470.4</v>
      </c>
      <c r="Q68" s="551">
        <v>1470.4</v>
      </c>
      <c r="R68" s="551">
        <v>1828.9</v>
      </c>
      <c r="S68" s="551">
        <v>2175.4</v>
      </c>
      <c r="T68" s="551">
        <v>1860.3</v>
      </c>
      <c r="U68" s="551">
        <v>1860.3</v>
      </c>
      <c r="V68" s="551">
        <v>1860.3</v>
      </c>
      <c r="W68" s="551">
        <v>2527.3</v>
      </c>
      <c r="X68" s="551">
        <v>2527.3</v>
      </c>
      <c r="Y68" s="551">
        <v>2527.3</v>
      </c>
      <c r="Z68" s="551">
        <v>3484.8</v>
      </c>
      <c r="AA68" s="551">
        <v>3484.8</v>
      </c>
      <c r="AB68" s="551">
        <v>2980.3</v>
      </c>
      <c r="AC68" s="551">
        <v>2978.3</v>
      </c>
      <c r="AD68" s="551">
        <v>2978.3</v>
      </c>
      <c r="AE68" s="551">
        <v>2978.3</v>
      </c>
      <c r="AF68" s="551">
        <v>2980.3</v>
      </c>
      <c r="AG68" s="551">
        <v>2819.4</v>
      </c>
    </row>
    <row r="69" ht="18" spans="1:33">
      <c r="A69" s="550"/>
      <c r="B69" s="550">
        <v>29.5</v>
      </c>
      <c r="C69" s="551">
        <v>1257.45</v>
      </c>
      <c r="D69" s="551">
        <v>2494.4</v>
      </c>
      <c r="E69" s="551">
        <v>1109.4</v>
      </c>
      <c r="F69" s="551">
        <v>1073.9</v>
      </c>
      <c r="G69" s="343">
        <v>2245.9</v>
      </c>
      <c r="H69" s="551">
        <v>1832.9</v>
      </c>
      <c r="I69" s="551">
        <v>2494.4</v>
      </c>
      <c r="J69" s="551">
        <v>1834.4</v>
      </c>
      <c r="K69" s="551">
        <v>1836.4</v>
      </c>
      <c r="L69" s="551">
        <v>2016.9</v>
      </c>
      <c r="M69" s="551">
        <v>2017.4</v>
      </c>
      <c r="N69" s="551">
        <v>1516.4</v>
      </c>
      <c r="O69" s="551">
        <v>1516.4</v>
      </c>
      <c r="P69" s="551">
        <v>1516.4</v>
      </c>
      <c r="Q69" s="551">
        <v>1516.4</v>
      </c>
      <c r="R69" s="551">
        <v>1887.4</v>
      </c>
      <c r="S69" s="551">
        <v>2245.9</v>
      </c>
      <c r="T69" s="551">
        <v>1919.9</v>
      </c>
      <c r="U69" s="551">
        <v>1919.9</v>
      </c>
      <c r="V69" s="551">
        <v>1919.9</v>
      </c>
      <c r="W69" s="551">
        <v>2609.9</v>
      </c>
      <c r="X69" s="551">
        <v>2609.9</v>
      </c>
      <c r="Y69" s="551">
        <v>2609.9</v>
      </c>
      <c r="Z69" s="551">
        <v>3600.4</v>
      </c>
      <c r="AA69" s="551">
        <v>3600.4</v>
      </c>
      <c r="AB69" s="551">
        <v>3074.4</v>
      </c>
      <c r="AC69" s="551">
        <v>3072.4</v>
      </c>
      <c r="AD69" s="551">
        <v>3072.4</v>
      </c>
      <c r="AE69" s="551">
        <v>3072.4</v>
      </c>
      <c r="AF69" s="551">
        <v>3074.4</v>
      </c>
      <c r="AG69" s="551">
        <v>2907.4</v>
      </c>
    </row>
    <row r="70" ht="18" spans="1:33">
      <c r="A70" s="550"/>
      <c r="B70" s="550">
        <v>30</v>
      </c>
      <c r="C70" s="551">
        <v>1257.95</v>
      </c>
      <c r="D70" s="551">
        <v>2531.9</v>
      </c>
      <c r="E70" s="551">
        <v>1110.9</v>
      </c>
      <c r="F70" s="551">
        <v>1075.4</v>
      </c>
      <c r="G70" s="343">
        <v>2253.9</v>
      </c>
      <c r="H70" s="551">
        <v>1833.9</v>
      </c>
      <c r="I70" s="551">
        <v>2495.8</v>
      </c>
      <c r="J70" s="551">
        <v>1835.9</v>
      </c>
      <c r="K70" s="551">
        <v>1837.8</v>
      </c>
      <c r="L70" s="551">
        <v>2025.4</v>
      </c>
      <c r="M70" s="551">
        <v>2025.9</v>
      </c>
      <c r="N70" s="551">
        <v>1520.4</v>
      </c>
      <c r="O70" s="551">
        <v>1520.4</v>
      </c>
      <c r="P70" s="551">
        <v>1520.4</v>
      </c>
      <c r="Q70" s="551">
        <v>1520.4</v>
      </c>
      <c r="R70" s="551">
        <v>1891.4</v>
      </c>
      <c r="S70" s="551">
        <v>2249.9</v>
      </c>
      <c r="T70" s="551">
        <v>1923.9</v>
      </c>
      <c r="U70" s="551">
        <v>1923.9</v>
      </c>
      <c r="V70" s="551">
        <v>1923.9</v>
      </c>
      <c r="W70" s="551">
        <v>2613.9</v>
      </c>
      <c r="X70" s="551">
        <v>2613.9</v>
      </c>
      <c r="Y70" s="551">
        <v>2613.9</v>
      </c>
      <c r="Z70" s="551">
        <v>3604.4</v>
      </c>
      <c r="AA70" s="551">
        <v>3604.4</v>
      </c>
      <c r="AB70" s="551">
        <v>3082.9</v>
      </c>
      <c r="AC70" s="551">
        <v>3080.4</v>
      </c>
      <c r="AD70" s="551">
        <v>3080.4</v>
      </c>
      <c r="AE70" s="551">
        <v>3080.4</v>
      </c>
      <c r="AF70" s="551">
        <v>3082.9</v>
      </c>
      <c r="AG70" s="551">
        <v>2915.9</v>
      </c>
    </row>
    <row r="71" ht="17.25" spans="1:33">
      <c r="A71" s="554" t="s">
        <v>106</v>
      </c>
      <c r="B71" s="555" t="s">
        <v>107</v>
      </c>
      <c r="C71" s="382">
        <v>30</v>
      </c>
      <c r="D71" s="382">
        <v>1</v>
      </c>
      <c r="E71" s="382">
        <v>2</v>
      </c>
      <c r="F71" s="382">
        <v>3</v>
      </c>
      <c r="G71" s="382">
        <v>4</v>
      </c>
      <c r="H71" s="382">
        <v>5</v>
      </c>
      <c r="I71" s="382">
        <v>6</v>
      </c>
      <c r="J71" s="382">
        <v>7</v>
      </c>
      <c r="K71" s="382">
        <v>8</v>
      </c>
      <c r="L71" s="382">
        <v>9</v>
      </c>
      <c r="M71" s="382">
        <v>10</v>
      </c>
      <c r="N71" s="382">
        <v>11</v>
      </c>
      <c r="O71" s="382">
        <v>12</v>
      </c>
      <c r="P71" s="382">
        <v>13</v>
      </c>
      <c r="Q71" s="382">
        <v>14</v>
      </c>
      <c r="R71" s="382">
        <v>15</v>
      </c>
      <c r="S71" s="382">
        <v>16</v>
      </c>
      <c r="T71" s="382">
        <v>17</v>
      </c>
      <c r="U71" s="382">
        <v>18</v>
      </c>
      <c r="V71" s="382">
        <v>19</v>
      </c>
      <c r="W71" s="382">
        <v>20</v>
      </c>
      <c r="X71" s="382">
        <v>21</v>
      </c>
      <c r="Y71" s="382">
        <v>22</v>
      </c>
      <c r="Z71" s="382">
        <v>23</v>
      </c>
      <c r="AA71" s="382">
        <v>24</v>
      </c>
      <c r="AB71" s="382">
        <v>25</v>
      </c>
      <c r="AC71" s="382">
        <v>26</v>
      </c>
      <c r="AD71" s="382">
        <v>27</v>
      </c>
      <c r="AE71" s="382">
        <v>28</v>
      </c>
      <c r="AF71" s="382">
        <v>29</v>
      </c>
      <c r="AG71" s="382">
        <v>31</v>
      </c>
    </row>
    <row r="72" ht="103.5" spans="1:33">
      <c r="A72" s="554"/>
      <c r="B72" s="555"/>
      <c r="C72" s="549" t="s">
        <v>74</v>
      </c>
      <c r="D72" s="549" t="s">
        <v>75</v>
      </c>
      <c r="E72" s="549" t="s">
        <v>76</v>
      </c>
      <c r="F72" s="549" t="s">
        <v>77</v>
      </c>
      <c r="G72" s="549" t="s">
        <v>78</v>
      </c>
      <c r="H72" s="549" t="s">
        <v>79</v>
      </c>
      <c r="I72" s="549" t="s">
        <v>76</v>
      </c>
      <c r="J72" s="549" t="s">
        <v>80</v>
      </c>
      <c r="K72" s="549" t="s">
        <v>81</v>
      </c>
      <c r="L72" s="549" t="s">
        <v>82</v>
      </c>
      <c r="M72" s="549" t="s">
        <v>83</v>
      </c>
      <c r="N72" s="549" t="s">
        <v>84</v>
      </c>
      <c r="O72" s="549" t="s">
        <v>85</v>
      </c>
      <c r="P72" s="549" t="s">
        <v>86</v>
      </c>
      <c r="Q72" s="549" t="s">
        <v>87</v>
      </c>
      <c r="R72" s="549" t="s">
        <v>88</v>
      </c>
      <c r="S72" s="549" t="s">
        <v>89</v>
      </c>
      <c r="T72" s="549" t="s">
        <v>90</v>
      </c>
      <c r="U72" s="549" t="s">
        <v>91</v>
      </c>
      <c r="V72" s="549" t="s">
        <v>92</v>
      </c>
      <c r="W72" s="549" t="s">
        <v>93</v>
      </c>
      <c r="X72" s="549" t="s">
        <v>94</v>
      </c>
      <c r="Y72" s="549" t="s">
        <v>95</v>
      </c>
      <c r="Z72" s="549" t="s">
        <v>96</v>
      </c>
      <c r="AA72" s="549" t="s">
        <v>97</v>
      </c>
      <c r="AB72" s="549" t="s">
        <v>98</v>
      </c>
      <c r="AC72" s="549" t="s">
        <v>99</v>
      </c>
      <c r="AD72" s="549" t="s">
        <v>100</v>
      </c>
      <c r="AE72" s="549" t="s">
        <v>101</v>
      </c>
      <c r="AF72" s="549" t="s">
        <v>102</v>
      </c>
      <c r="AG72" s="549" t="s">
        <v>103</v>
      </c>
    </row>
    <row r="73" ht="18" spans="1:33">
      <c r="A73" s="556" t="s">
        <v>108</v>
      </c>
      <c r="B73" s="556"/>
      <c r="C73" s="557">
        <v>33.98</v>
      </c>
      <c r="D73" s="558">
        <v>53.6</v>
      </c>
      <c r="E73" s="558">
        <v>35.1</v>
      </c>
      <c r="F73" s="558">
        <v>34.1</v>
      </c>
      <c r="G73" s="343">
        <v>72.7</v>
      </c>
      <c r="H73" s="558">
        <v>59.1</v>
      </c>
      <c r="I73" s="558">
        <v>81.6</v>
      </c>
      <c r="J73" s="558">
        <v>61.6</v>
      </c>
      <c r="K73" s="558">
        <v>61.6</v>
      </c>
      <c r="L73" s="570">
        <v>71.1</v>
      </c>
      <c r="M73" s="570">
        <v>70.1</v>
      </c>
      <c r="N73" s="558">
        <v>52.1</v>
      </c>
      <c r="O73" s="558">
        <v>52.1</v>
      </c>
      <c r="P73" s="558">
        <v>52.1</v>
      </c>
      <c r="Q73" s="558">
        <v>52.1</v>
      </c>
      <c r="R73" s="558">
        <v>63.1</v>
      </c>
      <c r="S73" s="558">
        <v>74.1</v>
      </c>
      <c r="T73" s="558">
        <v>64.1</v>
      </c>
      <c r="U73" s="558">
        <v>64.1</v>
      </c>
      <c r="V73" s="558">
        <v>64.1</v>
      </c>
      <c r="W73" s="558">
        <v>85.1</v>
      </c>
      <c r="X73" s="558">
        <v>85.1</v>
      </c>
      <c r="Y73" s="558">
        <v>85.1</v>
      </c>
      <c r="Z73" s="558">
        <v>120.6</v>
      </c>
      <c r="AA73" s="558">
        <v>120.6</v>
      </c>
      <c r="AB73" s="558">
        <v>103.1</v>
      </c>
      <c r="AC73" s="558">
        <v>103.1</v>
      </c>
      <c r="AD73" s="558">
        <v>103.1</v>
      </c>
      <c r="AE73" s="558">
        <v>103.1</v>
      </c>
      <c r="AF73" s="558">
        <v>103.1</v>
      </c>
      <c r="AG73" s="551">
        <v>95.6</v>
      </c>
    </row>
    <row r="74" ht="18" spans="1:33">
      <c r="A74" s="559" t="s">
        <v>109</v>
      </c>
      <c r="B74" s="559"/>
      <c r="C74" s="557">
        <v>33.98</v>
      </c>
      <c r="D74" s="558">
        <v>53.6</v>
      </c>
      <c r="E74" s="558">
        <v>35.1</v>
      </c>
      <c r="F74" s="558">
        <v>34.1</v>
      </c>
      <c r="G74" s="343">
        <v>72.7</v>
      </c>
      <c r="H74" s="558">
        <v>59.1</v>
      </c>
      <c r="I74" s="558">
        <v>81.6</v>
      </c>
      <c r="J74" s="558">
        <v>56.1</v>
      </c>
      <c r="K74" s="558">
        <v>56.1</v>
      </c>
      <c r="L74" s="570">
        <v>73.1</v>
      </c>
      <c r="M74" s="570">
        <v>72.1</v>
      </c>
      <c r="N74" s="558">
        <v>52.1</v>
      </c>
      <c r="O74" s="558">
        <v>52.1</v>
      </c>
      <c r="P74" s="558">
        <v>52.1</v>
      </c>
      <c r="Q74" s="558">
        <v>52.1</v>
      </c>
      <c r="R74" s="558">
        <v>63.1</v>
      </c>
      <c r="S74" s="558">
        <v>74.1</v>
      </c>
      <c r="T74" s="558">
        <v>60.1</v>
      </c>
      <c r="U74" s="558">
        <v>60.1</v>
      </c>
      <c r="V74" s="558">
        <v>60.1</v>
      </c>
      <c r="W74" s="558">
        <v>85.1</v>
      </c>
      <c r="X74" s="558">
        <v>85.1</v>
      </c>
      <c r="Y74" s="558">
        <v>85.1</v>
      </c>
      <c r="Z74" s="558">
        <v>112.6</v>
      </c>
      <c r="AA74" s="558">
        <v>112.6</v>
      </c>
      <c r="AB74" s="558">
        <v>97.6</v>
      </c>
      <c r="AC74" s="558">
        <v>97.6</v>
      </c>
      <c r="AD74" s="558">
        <v>97.6</v>
      </c>
      <c r="AE74" s="558">
        <v>97.6</v>
      </c>
      <c r="AF74" s="558">
        <v>97.6</v>
      </c>
      <c r="AG74" s="551">
        <v>95.6</v>
      </c>
    </row>
    <row r="75" ht="18" spans="1:33">
      <c r="A75" s="559" t="s">
        <v>110</v>
      </c>
      <c r="B75" s="559"/>
      <c r="C75" s="557">
        <v>33.98</v>
      </c>
      <c r="D75" s="558">
        <v>51.6</v>
      </c>
      <c r="E75" s="558">
        <v>33.1</v>
      </c>
      <c r="F75" s="558">
        <v>33.1</v>
      </c>
      <c r="G75" s="343">
        <v>70.7</v>
      </c>
      <c r="H75" s="558">
        <v>57.1</v>
      </c>
      <c r="I75" s="558">
        <v>80.1</v>
      </c>
      <c r="J75" s="558">
        <v>56.1</v>
      </c>
      <c r="K75" s="558">
        <v>56.1</v>
      </c>
      <c r="L75" s="570">
        <v>75.6</v>
      </c>
      <c r="M75" s="570">
        <v>74.6</v>
      </c>
      <c r="N75" s="558">
        <v>52.1</v>
      </c>
      <c r="O75" s="558">
        <v>52.1</v>
      </c>
      <c r="P75" s="558">
        <v>52.1</v>
      </c>
      <c r="Q75" s="558">
        <v>52.1</v>
      </c>
      <c r="R75" s="558">
        <v>72.1</v>
      </c>
      <c r="S75" s="558">
        <v>72.1</v>
      </c>
      <c r="T75" s="558">
        <v>60.1</v>
      </c>
      <c r="U75" s="558">
        <v>60.1</v>
      </c>
      <c r="V75" s="558">
        <v>60.1</v>
      </c>
      <c r="W75" s="558">
        <v>85.1</v>
      </c>
      <c r="X75" s="558">
        <v>85.1</v>
      </c>
      <c r="Y75" s="558">
        <v>85.1</v>
      </c>
      <c r="Z75" s="558">
        <v>100.6</v>
      </c>
      <c r="AA75" s="558">
        <v>100.6</v>
      </c>
      <c r="AB75" s="558">
        <v>97.6</v>
      </c>
      <c r="AC75" s="558">
        <v>97.6</v>
      </c>
      <c r="AD75" s="558">
        <v>97.6</v>
      </c>
      <c r="AE75" s="558">
        <v>97.6</v>
      </c>
      <c r="AF75" s="558">
        <v>97.6</v>
      </c>
      <c r="AG75" s="551">
        <v>94.1</v>
      </c>
    </row>
    <row r="76" ht="18" spans="1:33">
      <c r="A76" s="559" t="s">
        <v>111</v>
      </c>
      <c r="B76" s="559"/>
      <c r="C76" s="557">
        <v>34.76</v>
      </c>
      <c r="D76" s="551">
        <v>49.6</v>
      </c>
      <c r="E76" s="551">
        <v>29.6</v>
      </c>
      <c r="F76" s="551">
        <v>29.6</v>
      </c>
      <c r="G76" s="343">
        <v>68.7</v>
      </c>
      <c r="H76" s="551">
        <v>55.1</v>
      </c>
      <c r="I76" s="551">
        <v>78.1</v>
      </c>
      <c r="J76" s="551">
        <v>53.6</v>
      </c>
      <c r="K76" s="551">
        <v>53.6</v>
      </c>
      <c r="L76" s="551">
        <v>75.6</v>
      </c>
      <c r="M76" s="551">
        <v>74.6</v>
      </c>
      <c r="N76" s="551">
        <v>52.1</v>
      </c>
      <c r="O76" s="551">
        <v>52.1</v>
      </c>
      <c r="P76" s="551">
        <v>52.1</v>
      </c>
      <c r="Q76" s="551">
        <v>52.1</v>
      </c>
      <c r="R76" s="551">
        <v>72.1</v>
      </c>
      <c r="S76" s="551">
        <v>72.1</v>
      </c>
      <c r="T76" s="551">
        <v>58.6</v>
      </c>
      <c r="U76" s="551">
        <v>58.6</v>
      </c>
      <c r="V76" s="551">
        <v>58.6</v>
      </c>
      <c r="W76" s="551">
        <v>83.1</v>
      </c>
      <c r="X76" s="551">
        <v>83.1</v>
      </c>
      <c r="Y76" s="551">
        <v>83.1</v>
      </c>
      <c r="Z76" s="551">
        <v>100.6</v>
      </c>
      <c r="AA76" s="551">
        <v>100.6</v>
      </c>
      <c r="AB76" s="551">
        <v>95.6</v>
      </c>
      <c r="AC76" s="551">
        <v>95.6</v>
      </c>
      <c r="AD76" s="551">
        <v>95.6</v>
      </c>
      <c r="AE76" s="551">
        <v>95.6</v>
      </c>
      <c r="AF76" s="551">
        <v>95.6</v>
      </c>
      <c r="AG76" s="551">
        <v>92.1</v>
      </c>
    </row>
    <row r="77" ht="18" spans="1:33">
      <c r="A77" s="559" t="s">
        <v>112</v>
      </c>
      <c r="B77" s="559"/>
      <c r="C77" s="557">
        <v>34.76</v>
      </c>
      <c r="D77" s="551">
        <v>49.6</v>
      </c>
      <c r="E77" s="551">
        <v>29.6</v>
      </c>
      <c r="F77" s="551">
        <v>29.6</v>
      </c>
      <c r="G77" s="343">
        <v>68.7</v>
      </c>
      <c r="H77" s="551">
        <v>55.1</v>
      </c>
      <c r="I77" s="551">
        <v>78.1</v>
      </c>
      <c r="J77" s="551">
        <v>53.6</v>
      </c>
      <c r="K77" s="551">
        <v>53.6</v>
      </c>
      <c r="L77" s="551">
        <v>82.1</v>
      </c>
      <c r="M77" s="551">
        <v>81.1</v>
      </c>
      <c r="N77" s="551">
        <v>58.6</v>
      </c>
      <c r="O77" s="551">
        <v>58.6</v>
      </c>
      <c r="P77" s="551">
        <v>58.6</v>
      </c>
      <c r="Q77" s="551">
        <v>58.6</v>
      </c>
      <c r="R77" s="551">
        <v>72.1</v>
      </c>
      <c r="S77" s="551">
        <v>72.1</v>
      </c>
      <c r="T77" s="551">
        <v>58.6</v>
      </c>
      <c r="U77" s="551">
        <v>58.6</v>
      </c>
      <c r="V77" s="551">
        <v>58.6</v>
      </c>
      <c r="W77" s="551">
        <v>83.1</v>
      </c>
      <c r="X77" s="551">
        <v>83.1</v>
      </c>
      <c r="Y77" s="551">
        <v>83.1</v>
      </c>
      <c r="Z77" s="551">
        <v>100.6</v>
      </c>
      <c r="AA77" s="551">
        <v>100.6</v>
      </c>
      <c r="AB77" s="551">
        <v>95.6</v>
      </c>
      <c r="AC77" s="551">
        <v>95.6</v>
      </c>
      <c r="AD77" s="551">
        <v>95.6</v>
      </c>
      <c r="AE77" s="551">
        <v>95.6</v>
      </c>
      <c r="AF77" s="551">
        <v>95.6</v>
      </c>
      <c r="AG77" s="551">
        <v>92.1</v>
      </c>
    </row>
    <row r="78" customFormat="1" ht="18" spans="1:33">
      <c r="A78" s="559" t="s">
        <v>113</v>
      </c>
      <c r="B78" s="559"/>
      <c r="C78" s="557">
        <v>34.76</v>
      </c>
      <c r="D78" s="516">
        <v>49.6</v>
      </c>
      <c r="E78" s="516">
        <v>29.6</v>
      </c>
      <c r="F78" s="516">
        <v>29.6</v>
      </c>
      <c r="G78" s="343">
        <v>68.7</v>
      </c>
      <c r="H78" s="516">
        <v>55.1</v>
      </c>
      <c r="I78" s="516">
        <v>78.1</v>
      </c>
      <c r="J78" s="516">
        <v>53.6</v>
      </c>
      <c r="K78" s="516">
        <v>53.6</v>
      </c>
      <c r="L78" s="516">
        <v>81.1</v>
      </c>
      <c r="M78" s="516">
        <v>81.1</v>
      </c>
      <c r="N78" s="516">
        <v>61.6</v>
      </c>
      <c r="O78" s="516">
        <v>61.6</v>
      </c>
      <c r="P78" s="516">
        <v>61.6</v>
      </c>
      <c r="Q78" s="516">
        <v>61.6</v>
      </c>
      <c r="R78" s="516">
        <v>72.1</v>
      </c>
      <c r="S78" s="516">
        <v>72.1</v>
      </c>
      <c r="T78" s="516">
        <v>58.6</v>
      </c>
      <c r="U78" s="516">
        <v>58.6</v>
      </c>
      <c r="V78" s="516">
        <v>58.6</v>
      </c>
      <c r="W78" s="516">
        <v>83.1</v>
      </c>
      <c r="X78" s="516">
        <v>83.1</v>
      </c>
      <c r="Y78" s="516">
        <v>83.1</v>
      </c>
      <c r="Z78" s="516">
        <v>100.6</v>
      </c>
      <c r="AA78" s="516">
        <v>100.6</v>
      </c>
      <c r="AB78" s="516">
        <v>95.6</v>
      </c>
      <c r="AC78" s="516">
        <v>95.6</v>
      </c>
      <c r="AD78" s="516">
        <v>95.6</v>
      </c>
      <c r="AE78" s="516">
        <v>95.6</v>
      </c>
      <c r="AF78" s="516">
        <v>95.6</v>
      </c>
      <c r="AG78" s="516">
        <v>92.1</v>
      </c>
    </row>
    <row r="79" customFormat="1" ht="18" spans="1:33">
      <c r="A79" s="559" t="s">
        <v>114</v>
      </c>
      <c r="B79" s="559"/>
      <c r="C79" s="557">
        <v>34.76</v>
      </c>
      <c r="D79" s="516">
        <v>47.1</v>
      </c>
      <c r="E79" s="516">
        <v>29.6</v>
      </c>
      <c r="F79" s="516">
        <v>27.6</v>
      </c>
      <c r="G79" s="343">
        <v>67.2</v>
      </c>
      <c r="H79" s="516">
        <v>53.6</v>
      </c>
      <c r="I79" s="516">
        <v>73.6</v>
      </c>
      <c r="J79" s="516">
        <v>53.6</v>
      </c>
      <c r="K79" s="516">
        <v>53.6</v>
      </c>
      <c r="L79" s="516">
        <v>81.1</v>
      </c>
      <c r="M79" s="516">
        <v>81.1</v>
      </c>
      <c r="N79" s="516">
        <v>61.6</v>
      </c>
      <c r="O79" s="516">
        <v>61.6</v>
      </c>
      <c r="P79" s="516">
        <v>61.6</v>
      </c>
      <c r="Q79" s="516">
        <v>61.6</v>
      </c>
      <c r="R79" s="516">
        <v>72.1</v>
      </c>
      <c r="S79" s="516">
        <v>72.1</v>
      </c>
      <c r="T79" s="516">
        <v>58.6</v>
      </c>
      <c r="U79" s="516">
        <v>58.6</v>
      </c>
      <c r="V79" s="516">
        <v>58.6</v>
      </c>
      <c r="W79" s="516">
        <v>83.1</v>
      </c>
      <c r="X79" s="516">
        <v>83.1</v>
      </c>
      <c r="Y79" s="516">
        <v>83.1</v>
      </c>
      <c r="Z79" s="516">
        <v>100.6</v>
      </c>
      <c r="AA79" s="516">
        <v>100.6</v>
      </c>
      <c r="AB79" s="516">
        <v>95.6</v>
      </c>
      <c r="AC79" s="516">
        <v>95.6</v>
      </c>
      <c r="AD79" s="516">
        <v>95.6</v>
      </c>
      <c r="AE79" s="516">
        <v>95.6</v>
      </c>
      <c r="AF79" s="516">
        <v>95.6</v>
      </c>
      <c r="AG79" s="516">
        <v>87.6</v>
      </c>
    </row>
    <row r="80" customFormat="1" spans="1:32">
      <c r="A80" s="560" t="s">
        <v>115</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row>
    <row r="81" customFormat="1" spans="1:32">
      <c r="A81" s="561" t="s">
        <v>116</v>
      </c>
      <c r="B81" s="561"/>
      <c r="C81" s="561"/>
      <c r="D81" s="561"/>
      <c r="E81" s="561"/>
      <c r="F81" s="561"/>
      <c r="G81" s="561"/>
      <c r="H81" s="561"/>
      <c r="I81" s="41"/>
      <c r="J81" s="41"/>
      <c r="K81" s="41"/>
      <c r="L81" s="41"/>
      <c r="M81" s="41"/>
      <c r="N81" s="41"/>
      <c r="O81" s="41"/>
      <c r="P81" s="41"/>
      <c r="Q81" s="41"/>
      <c r="R81" s="569"/>
      <c r="S81" s="569"/>
      <c r="T81" s="569"/>
      <c r="U81" s="569"/>
      <c r="V81" s="569"/>
      <c r="W81" s="569"/>
      <c r="X81" s="569"/>
      <c r="Y81" s="569"/>
      <c r="Z81" s="569"/>
      <c r="AA81" s="569"/>
      <c r="AB81" s="569"/>
      <c r="AC81" s="569"/>
      <c r="AD81" s="569"/>
      <c r="AE81" s="569"/>
      <c r="AF81" s="569"/>
    </row>
    <row r="82" customFormat="1" spans="1:32">
      <c r="A82" s="41" t="s">
        <v>117</v>
      </c>
      <c r="B82" s="562"/>
      <c r="C82" s="562"/>
      <c r="D82" s="562"/>
      <c r="E82" s="562"/>
      <c r="F82" s="562"/>
      <c r="G82" s="562"/>
      <c r="H82" s="562"/>
      <c r="I82" s="562"/>
      <c r="J82" s="562"/>
      <c r="K82" s="562"/>
      <c r="L82" s="41"/>
      <c r="M82" s="41"/>
      <c r="N82" s="41"/>
      <c r="O82" s="41"/>
      <c r="P82" s="41"/>
      <c r="Q82" s="41"/>
      <c r="R82" s="569"/>
      <c r="S82" s="569"/>
      <c r="T82" s="569"/>
      <c r="U82" s="569"/>
      <c r="V82" s="569"/>
      <c r="W82" s="569"/>
      <c r="X82" s="569"/>
      <c r="Y82" s="569"/>
      <c r="Z82" s="569"/>
      <c r="AA82" s="569"/>
      <c r="AB82" s="569"/>
      <c r="AC82" s="569"/>
      <c r="AD82" s="569"/>
      <c r="AE82" s="569"/>
      <c r="AF82" s="569"/>
    </row>
    <row r="83" customFormat="1" spans="1:32">
      <c r="A83" s="563" t="s">
        <v>118</v>
      </c>
      <c r="B83" s="564"/>
      <c r="C83" s="564"/>
      <c r="D83" s="564"/>
      <c r="E83" s="564"/>
      <c r="F83" s="564"/>
      <c r="G83" s="564"/>
      <c r="H83" s="564"/>
      <c r="I83" s="562"/>
      <c r="J83" s="562"/>
      <c r="K83" s="562"/>
      <c r="L83" s="41"/>
      <c r="M83" s="41"/>
      <c r="N83" s="41"/>
      <c r="O83" s="41"/>
      <c r="P83" s="41"/>
      <c r="Q83" s="41"/>
      <c r="R83" s="569"/>
      <c r="S83" s="569"/>
      <c r="T83" s="569"/>
      <c r="U83" s="569"/>
      <c r="V83" s="569"/>
      <c r="W83" s="569"/>
      <c r="X83" s="569"/>
      <c r="Y83" s="569"/>
      <c r="Z83" s="569"/>
      <c r="AA83" s="569"/>
      <c r="AB83" s="569"/>
      <c r="AC83" s="569"/>
      <c r="AD83" s="569"/>
      <c r="AE83" s="569"/>
      <c r="AF83" s="569"/>
    </row>
    <row r="84" customFormat="1" spans="1:32">
      <c r="A84" s="41" t="s">
        <v>119</v>
      </c>
      <c r="B84" s="565"/>
      <c r="C84" s="565"/>
      <c r="D84" s="565"/>
      <c r="E84" s="565"/>
      <c r="F84" s="565"/>
      <c r="G84" s="565"/>
      <c r="H84" s="565"/>
      <c r="I84" s="565"/>
      <c r="J84" s="565"/>
      <c r="K84" s="565"/>
      <c r="L84" s="41"/>
      <c r="M84" s="41"/>
      <c r="N84" s="41"/>
      <c r="O84" s="41"/>
      <c r="P84" s="41"/>
      <c r="Q84" s="41"/>
      <c r="R84" s="569"/>
      <c r="S84" s="569"/>
      <c r="T84" s="569"/>
      <c r="U84" s="569"/>
      <c r="V84" s="569"/>
      <c r="W84" s="569"/>
      <c r="X84" s="569"/>
      <c r="Y84" s="569"/>
      <c r="Z84" s="569"/>
      <c r="AA84" s="569"/>
      <c r="AB84" s="569"/>
      <c r="AC84" s="569"/>
      <c r="AD84" s="569"/>
      <c r="AE84" s="569"/>
      <c r="AF84" s="569"/>
    </row>
    <row r="85" customFormat="1" ht="17" customHeight="1" spans="1:32">
      <c r="A85" s="566" t="s">
        <v>120</v>
      </c>
      <c r="B85" s="566"/>
      <c r="C85" s="566"/>
      <c r="D85" s="566"/>
      <c r="E85" s="566"/>
      <c r="F85" s="566"/>
      <c r="G85" s="566"/>
      <c r="H85" s="566"/>
      <c r="I85" s="566"/>
      <c r="J85" s="566"/>
      <c r="K85" s="566"/>
      <c r="L85" s="566"/>
      <c r="M85" s="566"/>
      <c r="N85" s="566"/>
      <c r="O85" s="566"/>
      <c r="P85" s="566"/>
      <c r="Q85" s="566"/>
      <c r="R85" s="566"/>
      <c r="S85" s="569"/>
      <c r="T85" s="569"/>
      <c r="U85" s="569"/>
      <c r="V85" s="569"/>
      <c r="W85" s="569"/>
      <c r="X85" s="569"/>
      <c r="Y85" s="569"/>
      <c r="Z85" s="569"/>
      <c r="AA85" s="569"/>
      <c r="AB85" s="569"/>
      <c r="AC85" s="569"/>
      <c r="AD85" s="569"/>
      <c r="AE85" s="569"/>
      <c r="AF85" s="569"/>
    </row>
    <row r="86" customFormat="1" spans="1:32">
      <c r="A86" s="567" t="s">
        <v>121</v>
      </c>
      <c r="B86" s="561"/>
      <c r="C86" s="561"/>
      <c r="D86" s="561"/>
      <c r="E86" s="561"/>
      <c r="F86" s="561"/>
      <c r="G86" s="561"/>
      <c r="H86" s="561"/>
      <c r="I86" s="41"/>
      <c r="J86" s="41"/>
      <c r="K86" s="41"/>
      <c r="L86" s="41"/>
      <c r="M86" s="41"/>
      <c r="N86" s="41"/>
      <c r="O86" s="41"/>
      <c r="P86" s="41"/>
      <c r="Q86" s="41"/>
      <c r="R86" s="569"/>
      <c r="S86" s="569"/>
      <c r="T86" s="569"/>
      <c r="U86" s="569"/>
      <c r="V86" s="569"/>
      <c r="W86" s="569"/>
      <c r="X86" s="569"/>
      <c r="Y86" s="569"/>
      <c r="Z86" s="569"/>
      <c r="AA86" s="569"/>
      <c r="AB86" s="569"/>
      <c r="AC86" s="569"/>
      <c r="AD86" s="569"/>
      <c r="AE86" s="569"/>
      <c r="AF86" s="569"/>
    </row>
    <row r="87" customFormat="1" spans="1:32">
      <c r="A87" s="564" t="s">
        <v>122</v>
      </c>
      <c r="B87" s="561"/>
      <c r="C87" s="561"/>
      <c r="D87" s="561"/>
      <c r="E87" s="561"/>
      <c r="F87" s="561"/>
      <c r="G87" s="561"/>
      <c r="H87" s="561"/>
      <c r="I87" s="41"/>
      <c r="J87" s="41"/>
      <c r="K87" s="41"/>
      <c r="L87" s="41"/>
      <c r="M87" s="41"/>
      <c r="N87" s="41"/>
      <c r="O87" s="41"/>
      <c r="P87" s="41"/>
      <c r="Q87" s="41"/>
      <c r="R87" s="569"/>
      <c r="S87" s="569"/>
      <c r="T87" s="569"/>
      <c r="U87" s="569"/>
      <c r="V87" s="569"/>
      <c r="W87" s="569"/>
      <c r="X87" s="569"/>
      <c r="Y87" s="569"/>
      <c r="Z87" s="569"/>
      <c r="AA87" s="569"/>
      <c r="AB87" s="569"/>
      <c r="AC87" s="569"/>
      <c r="AD87" s="569"/>
      <c r="AE87" s="569"/>
      <c r="AF87" s="569"/>
    </row>
    <row r="88" customFormat="1" spans="1:32">
      <c r="A88" s="561" t="s">
        <v>123</v>
      </c>
      <c r="B88" s="561"/>
      <c r="C88" s="561"/>
      <c r="D88" s="561"/>
      <c r="E88" s="561"/>
      <c r="F88" s="561"/>
      <c r="G88" s="561"/>
      <c r="H88" s="561"/>
      <c r="I88" s="41"/>
      <c r="J88" s="41"/>
      <c r="K88" s="41"/>
      <c r="L88" s="41"/>
      <c r="M88" s="41"/>
      <c r="N88" s="41"/>
      <c r="O88" s="41"/>
      <c r="P88" s="41"/>
      <c r="Q88" s="41"/>
      <c r="R88" s="569"/>
      <c r="S88" s="569"/>
      <c r="T88" s="569"/>
      <c r="U88" s="569"/>
      <c r="V88" s="569"/>
      <c r="W88" s="569"/>
      <c r="X88" s="569"/>
      <c r="Y88" s="569"/>
      <c r="Z88" s="569"/>
      <c r="AA88" s="569"/>
      <c r="AB88" s="569"/>
      <c r="AC88" s="569"/>
      <c r="AD88" s="569"/>
      <c r="AE88" s="569"/>
      <c r="AF88" s="569"/>
    </row>
    <row r="89" customFormat="1" spans="1:32">
      <c r="A89" s="564" t="s">
        <v>124</v>
      </c>
      <c r="B89" s="564"/>
      <c r="C89" s="564"/>
      <c r="D89" s="564"/>
      <c r="E89" s="564"/>
      <c r="F89" s="564"/>
      <c r="G89" s="564"/>
      <c r="H89" s="564"/>
      <c r="I89" s="562"/>
      <c r="J89" s="562"/>
      <c r="K89" s="562"/>
      <c r="L89" s="562"/>
      <c r="M89" s="562"/>
      <c r="N89" s="562"/>
      <c r="O89" s="562"/>
      <c r="P89" s="562"/>
      <c r="Q89" s="562"/>
      <c r="R89" s="569"/>
      <c r="S89" s="569"/>
      <c r="T89" s="569"/>
      <c r="U89" s="569"/>
      <c r="V89" s="569"/>
      <c r="W89" s="569"/>
      <c r="X89" s="569"/>
      <c r="Y89" s="569"/>
      <c r="Z89" s="569"/>
      <c r="AA89" s="569"/>
      <c r="AB89" s="569"/>
      <c r="AC89" s="569"/>
      <c r="AD89" s="569"/>
      <c r="AE89" s="569"/>
      <c r="AF89" s="569"/>
    </row>
    <row r="90" customFormat="1" spans="1:32">
      <c r="A90" s="564" t="s">
        <v>125</v>
      </c>
      <c r="B90" s="561"/>
      <c r="C90" s="561"/>
      <c r="D90" s="561"/>
      <c r="E90" s="561"/>
      <c r="F90" s="561"/>
      <c r="G90" s="561"/>
      <c r="H90" s="561"/>
      <c r="I90" s="41"/>
      <c r="J90" s="41"/>
      <c r="K90" s="41"/>
      <c r="L90" s="41"/>
      <c r="M90" s="41"/>
      <c r="N90" s="41"/>
      <c r="O90" s="41"/>
      <c r="P90" s="41"/>
      <c r="Q90" s="41"/>
      <c r="R90" s="569"/>
      <c r="S90" s="569"/>
      <c r="T90" s="569"/>
      <c r="U90" s="569"/>
      <c r="V90" s="569"/>
      <c r="W90" s="569"/>
      <c r="X90" s="569"/>
      <c r="Y90" s="569"/>
      <c r="Z90" s="569"/>
      <c r="AA90" s="569"/>
      <c r="AB90" s="569"/>
      <c r="AC90" s="569"/>
      <c r="AD90" s="569"/>
      <c r="AE90" s="569"/>
      <c r="AF90" s="569"/>
    </row>
    <row r="91" customFormat="1" spans="1:32">
      <c r="A91" s="561" t="s">
        <v>126</v>
      </c>
      <c r="B91" s="561"/>
      <c r="C91" s="561"/>
      <c r="D91" s="561"/>
      <c r="E91" s="561"/>
      <c r="F91" s="561"/>
      <c r="G91" s="561"/>
      <c r="H91" s="561"/>
      <c r="I91" s="41"/>
      <c r="J91" s="41"/>
      <c r="K91" s="41"/>
      <c r="L91" s="41"/>
      <c r="M91" s="41"/>
      <c r="N91" s="41"/>
      <c r="O91" s="41"/>
      <c r="P91" s="41"/>
      <c r="Q91" s="41"/>
      <c r="R91" s="569"/>
      <c r="S91" s="569"/>
      <c r="T91" s="569"/>
      <c r="U91" s="569"/>
      <c r="V91" s="569"/>
      <c r="W91" s="569"/>
      <c r="X91" s="569"/>
      <c r="Y91" s="569"/>
      <c r="Z91" s="569"/>
      <c r="AA91" s="569"/>
      <c r="AB91" s="569"/>
      <c r="AC91" s="569"/>
      <c r="AD91" s="569"/>
      <c r="AE91" s="569"/>
      <c r="AF91" s="569"/>
    </row>
    <row r="92" customFormat="1" spans="1:32">
      <c r="A92" s="561" t="s">
        <v>127</v>
      </c>
      <c r="B92" s="561"/>
      <c r="C92" s="561"/>
      <c r="D92" s="561"/>
      <c r="E92" s="561"/>
      <c r="F92" s="561"/>
      <c r="G92" s="561"/>
      <c r="H92" s="561"/>
      <c r="I92" s="41"/>
      <c r="J92" s="41"/>
      <c r="K92" s="41"/>
      <c r="L92" s="41"/>
      <c r="M92" s="41"/>
      <c r="N92" s="41"/>
      <c r="O92" s="41"/>
      <c r="P92" s="41"/>
      <c r="Q92" s="41"/>
      <c r="R92" s="569"/>
      <c r="S92" s="569"/>
      <c r="T92" s="569"/>
      <c r="U92" s="569"/>
      <c r="V92" s="569"/>
      <c r="W92" s="569"/>
      <c r="X92" s="569"/>
      <c r="Y92" s="569"/>
      <c r="Z92" s="569"/>
      <c r="AA92" s="569"/>
      <c r="AB92" s="569"/>
      <c r="AC92" s="569"/>
      <c r="AD92" s="569"/>
      <c r="AE92" s="569"/>
      <c r="AF92" s="569"/>
    </row>
    <row r="93" customFormat="1" spans="1:32">
      <c r="A93" s="564" t="s">
        <v>128</v>
      </c>
      <c r="B93" s="561"/>
      <c r="C93" s="561"/>
      <c r="D93" s="561"/>
      <c r="E93" s="561"/>
      <c r="F93" s="561"/>
      <c r="G93" s="561"/>
      <c r="H93" s="561"/>
      <c r="I93" s="41"/>
      <c r="J93" s="41"/>
      <c r="K93" s="41"/>
      <c r="L93" s="41"/>
      <c r="M93" s="41"/>
      <c r="N93" s="41"/>
      <c r="O93" s="41"/>
      <c r="P93" s="41"/>
      <c r="Q93" s="41"/>
      <c r="R93" s="569"/>
      <c r="S93" s="569"/>
      <c r="T93" s="569"/>
      <c r="U93" s="569"/>
      <c r="V93" s="569"/>
      <c r="W93" s="569"/>
      <c r="X93" s="569"/>
      <c r="Y93" s="569"/>
      <c r="Z93" s="569"/>
      <c r="AA93" s="569"/>
      <c r="AB93" s="569"/>
      <c r="AC93" s="569"/>
      <c r="AD93" s="569"/>
      <c r="AE93" s="569"/>
      <c r="AF93" s="569"/>
    </row>
    <row r="94" customFormat="1" spans="1:32">
      <c r="A94" s="561" t="s">
        <v>129</v>
      </c>
      <c r="B94" s="561"/>
      <c r="C94" s="561"/>
      <c r="D94" s="561"/>
      <c r="E94" s="561"/>
      <c r="F94" s="561"/>
      <c r="G94" s="561"/>
      <c r="H94" s="561"/>
      <c r="I94" s="41"/>
      <c r="J94" s="41"/>
      <c r="K94" s="41"/>
      <c r="L94" s="41"/>
      <c r="M94" s="41"/>
      <c r="N94" s="41"/>
      <c r="O94" s="41"/>
      <c r="P94" s="41"/>
      <c r="Q94" s="41"/>
      <c r="R94" s="569"/>
      <c r="S94" s="569"/>
      <c r="T94" s="569"/>
      <c r="U94" s="569"/>
      <c r="V94" s="569"/>
      <c r="W94" s="569"/>
      <c r="X94" s="569"/>
      <c r="Y94" s="569"/>
      <c r="Z94" s="569"/>
      <c r="AA94" s="569"/>
      <c r="AB94" s="569"/>
      <c r="AC94" s="569"/>
      <c r="AD94" s="569"/>
      <c r="AE94" s="569"/>
      <c r="AF94" s="569"/>
    </row>
    <row r="95" customFormat="1" spans="1:32">
      <c r="A95" s="561" t="s">
        <v>130</v>
      </c>
      <c r="B95" s="561"/>
      <c r="C95" s="561"/>
      <c r="D95" s="561"/>
      <c r="E95" s="561"/>
      <c r="F95" s="561"/>
      <c r="G95" s="561"/>
      <c r="H95" s="561"/>
      <c r="I95" s="41"/>
      <c r="J95" s="41"/>
      <c r="K95" s="41"/>
      <c r="L95" s="41"/>
      <c r="M95" s="41"/>
      <c r="N95" s="41"/>
      <c r="O95" s="41"/>
      <c r="P95" s="41"/>
      <c r="Q95" s="41"/>
      <c r="R95" s="569"/>
      <c r="S95" s="569"/>
      <c r="T95" s="569"/>
      <c r="U95" s="569"/>
      <c r="V95" s="569"/>
      <c r="W95" s="569"/>
      <c r="X95" s="569"/>
      <c r="Y95" s="569"/>
      <c r="Z95" s="569"/>
      <c r="AA95" s="569"/>
      <c r="AB95" s="569"/>
      <c r="AC95" s="569"/>
      <c r="AD95" s="569"/>
      <c r="AE95" s="569"/>
      <c r="AF95" s="569"/>
    </row>
    <row r="96" customFormat="1" spans="1:32">
      <c r="A96" s="564" t="s">
        <v>131</v>
      </c>
      <c r="B96" s="561"/>
      <c r="C96" s="561"/>
      <c r="D96" s="561"/>
      <c r="E96" s="561"/>
      <c r="F96" s="561"/>
      <c r="G96" s="561"/>
      <c r="H96" s="561"/>
      <c r="I96" s="41"/>
      <c r="J96" s="41"/>
      <c r="K96" s="41"/>
      <c r="L96" s="41"/>
      <c r="M96" s="41"/>
      <c r="N96" s="41"/>
      <c r="O96" s="41"/>
      <c r="P96" s="41"/>
      <c r="Q96" s="41"/>
      <c r="R96" s="569"/>
      <c r="S96" s="569"/>
      <c r="T96" s="569"/>
      <c r="U96" s="569"/>
      <c r="V96" s="569"/>
      <c r="W96" s="569"/>
      <c r="X96" s="569"/>
      <c r="Y96" s="569"/>
      <c r="Z96" s="569"/>
      <c r="AA96" s="569"/>
      <c r="AB96" s="569"/>
      <c r="AC96" s="569"/>
      <c r="AD96" s="569"/>
      <c r="AE96" s="569"/>
      <c r="AF96" s="569"/>
    </row>
    <row r="97" customFormat="1" spans="1:32">
      <c r="A97" s="564" t="s">
        <v>132</v>
      </c>
      <c r="B97" s="561"/>
      <c r="C97" s="561"/>
      <c r="D97" s="561"/>
      <c r="E97" s="561"/>
      <c r="F97" s="561"/>
      <c r="G97" s="561"/>
      <c r="H97" s="561"/>
      <c r="I97" s="41"/>
      <c r="J97" s="41"/>
      <c r="K97" s="41"/>
      <c r="L97" s="41"/>
      <c r="M97" s="41"/>
      <c r="N97" s="41"/>
      <c r="O97" s="41"/>
      <c r="P97" s="41"/>
      <c r="Q97" s="41"/>
      <c r="R97" s="569"/>
      <c r="S97" s="569"/>
      <c r="T97" s="569"/>
      <c r="U97" s="569"/>
      <c r="V97" s="569"/>
      <c r="W97" s="569"/>
      <c r="X97" s="569"/>
      <c r="Y97" s="569"/>
      <c r="Z97" s="569"/>
      <c r="AA97" s="569"/>
      <c r="AB97" s="569"/>
      <c r="AC97" s="569"/>
      <c r="AD97" s="569"/>
      <c r="AE97" s="569"/>
      <c r="AF97" s="569"/>
    </row>
    <row r="98" customFormat="1" spans="1:32">
      <c r="A98" s="561" t="s">
        <v>133</v>
      </c>
      <c r="B98" s="561"/>
      <c r="C98" s="561"/>
      <c r="D98" s="561"/>
      <c r="E98" s="561"/>
      <c r="F98" s="561"/>
      <c r="G98" s="561"/>
      <c r="H98" s="561"/>
      <c r="I98" s="41"/>
      <c r="J98" s="41"/>
      <c r="K98" s="41"/>
      <c r="L98" s="41"/>
      <c r="M98" s="41"/>
      <c r="N98" s="41"/>
      <c r="O98" s="41"/>
      <c r="P98" s="41"/>
      <c r="Q98" s="41"/>
      <c r="R98" s="569"/>
      <c r="S98" s="569"/>
      <c r="T98" s="569"/>
      <c r="U98" s="569"/>
      <c r="V98" s="569"/>
      <c r="W98" s="569"/>
      <c r="X98" s="569"/>
      <c r="Y98" s="569"/>
      <c r="Z98" s="569"/>
      <c r="AA98" s="569"/>
      <c r="AB98" s="569"/>
      <c r="AC98" s="569"/>
      <c r="AD98" s="569"/>
      <c r="AE98" s="569"/>
      <c r="AF98" s="569"/>
    </row>
    <row r="99" customFormat="1" spans="1:32">
      <c r="A99" s="561" t="s">
        <v>134</v>
      </c>
      <c r="B99" s="561"/>
      <c r="C99" s="561"/>
      <c r="D99" s="561"/>
      <c r="E99" s="561"/>
      <c r="F99" s="561"/>
      <c r="G99" s="561"/>
      <c r="H99" s="561"/>
      <c r="I99" s="41"/>
      <c r="J99" s="41"/>
      <c r="K99" s="41"/>
      <c r="L99" s="41"/>
      <c r="M99" s="41"/>
      <c r="N99" s="41"/>
      <c r="O99" s="41"/>
      <c r="P99" s="41"/>
      <c r="Q99" s="41"/>
      <c r="R99" s="569"/>
      <c r="S99" s="569"/>
      <c r="T99" s="569"/>
      <c r="U99" s="569"/>
      <c r="V99" s="569"/>
      <c r="W99" s="569"/>
      <c r="X99" s="569"/>
      <c r="Y99" s="569"/>
      <c r="Z99" s="569"/>
      <c r="AA99" s="569"/>
      <c r="AB99" s="569"/>
      <c r="AC99" s="569"/>
      <c r="AD99" s="569"/>
      <c r="AE99" s="569"/>
      <c r="AF99" s="569"/>
    </row>
    <row r="100" customFormat="1" spans="1:32">
      <c r="A100" s="561" t="s">
        <v>135</v>
      </c>
      <c r="B100" s="561"/>
      <c r="C100" s="561"/>
      <c r="D100" s="561"/>
      <c r="E100" s="561"/>
      <c r="F100" s="561"/>
      <c r="G100" s="561"/>
      <c r="H100" s="561"/>
      <c r="I100" s="41"/>
      <c r="J100" s="41"/>
      <c r="K100" s="41"/>
      <c r="L100" s="41"/>
      <c r="M100" s="41"/>
      <c r="N100" s="41"/>
      <c r="O100" s="41"/>
      <c r="P100" s="41"/>
      <c r="Q100" s="41"/>
      <c r="R100" s="569"/>
      <c r="S100" s="569"/>
      <c r="T100" s="569"/>
      <c r="U100" s="569"/>
      <c r="V100" s="569"/>
      <c r="W100" s="569"/>
      <c r="X100" s="569"/>
      <c r="Y100" s="569"/>
      <c r="Z100" s="569"/>
      <c r="AA100" s="569"/>
      <c r="AB100" s="569"/>
      <c r="AC100" s="569"/>
      <c r="AD100" s="569"/>
      <c r="AE100" s="569"/>
      <c r="AF100" s="569"/>
    </row>
    <row r="101" customFormat="1" ht="14.25" spans="1:32">
      <c r="A101" s="568" t="s">
        <v>136</v>
      </c>
      <c r="B101" s="561"/>
      <c r="C101" s="561"/>
      <c r="D101" s="561"/>
      <c r="E101" s="561"/>
      <c r="F101" s="561"/>
      <c r="G101" s="561"/>
      <c r="H101" s="561"/>
      <c r="I101" s="41"/>
      <c r="J101" s="41"/>
      <c r="K101" s="41"/>
      <c r="L101" s="41"/>
      <c r="M101" s="41"/>
      <c r="N101" s="41"/>
      <c r="O101" s="41"/>
      <c r="P101" s="41"/>
      <c r="Q101" s="41"/>
      <c r="R101" s="569"/>
      <c r="S101" s="569"/>
      <c r="T101" s="569"/>
      <c r="U101" s="569"/>
      <c r="V101" s="569"/>
      <c r="W101" s="569"/>
      <c r="X101" s="569"/>
      <c r="Y101" s="569"/>
      <c r="Z101" s="569"/>
      <c r="AA101" s="569"/>
      <c r="AB101" s="569"/>
      <c r="AC101" s="569"/>
      <c r="AD101" s="569"/>
      <c r="AE101" s="569"/>
      <c r="AF101" s="569"/>
    </row>
    <row r="102" customFormat="1" spans="1:32">
      <c r="A102" s="569" t="s">
        <v>137</v>
      </c>
      <c r="B102" s="569"/>
      <c r="C102" s="569"/>
      <c r="D102" s="569"/>
      <c r="E102" s="569"/>
      <c r="F102" s="569"/>
      <c r="G102" s="569"/>
      <c r="H102" s="569"/>
      <c r="I102" s="569"/>
      <c r="J102" s="569"/>
      <c r="K102" s="569"/>
      <c r="L102" s="569"/>
      <c r="M102" s="569"/>
      <c r="N102" s="569"/>
      <c r="O102" s="569"/>
      <c r="P102" s="569"/>
      <c r="Q102" s="569"/>
      <c r="R102" s="569"/>
      <c r="S102" s="569"/>
      <c r="T102" s="569"/>
      <c r="U102" s="569"/>
      <c r="V102" s="569"/>
      <c r="W102" s="569"/>
      <c r="X102" s="569"/>
      <c r="Y102" s="569"/>
      <c r="Z102" s="569"/>
      <c r="AA102" s="569"/>
      <c r="AB102" s="569"/>
      <c r="AC102" s="569"/>
      <c r="AD102" s="569"/>
      <c r="AE102" s="569"/>
      <c r="AF102" s="569"/>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25" t="s">
        <v>1340</v>
      </c>
      <c r="B1" s="125"/>
      <c r="C1" s="125"/>
      <c r="D1" s="125"/>
      <c r="E1" s="125"/>
      <c r="F1" s="125"/>
      <c r="G1" s="125"/>
      <c r="H1" s="125"/>
      <c r="I1" s="125"/>
      <c r="J1" s="32" t="s">
        <v>143</v>
      </c>
    </row>
    <row r="2" ht="20.25" spans="1:9">
      <c r="A2" s="126" t="s">
        <v>1341</v>
      </c>
      <c r="B2" s="127"/>
      <c r="C2" s="127"/>
      <c r="D2" s="127"/>
      <c r="E2" s="127"/>
      <c r="F2" s="127"/>
      <c r="G2" s="127"/>
      <c r="H2" s="128" t="s">
        <v>1342</v>
      </c>
      <c r="I2" s="157"/>
    </row>
    <row r="3" spans="1:9">
      <c r="A3" s="129" t="s">
        <v>1343</v>
      </c>
      <c r="B3" s="130"/>
      <c r="C3" s="127"/>
      <c r="D3" s="127"/>
      <c r="E3" s="127"/>
      <c r="F3" s="127"/>
      <c r="G3" s="127"/>
      <c r="H3" s="127"/>
      <c r="I3" s="157"/>
    </row>
    <row r="4" spans="1:9">
      <c r="A4" s="108" t="s">
        <v>1344</v>
      </c>
      <c r="B4" s="130"/>
      <c r="C4" s="130"/>
      <c r="D4" s="130"/>
      <c r="E4" s="130"/>
      <c r="F4" s="130"/>
      <c r="G4" s="130"/>
      <c r="H4" s="130"/>
      <c r="I4" s="158"/>
    </row>
    <row r="5" spans="1:9">
      <c r="A5" s="131" t="s">
        <v>1345</v>
      </c>
      <c r="B5" s="132"/>
      <c r="C5" s="132"/>
      <c r="D5" s="132"/>
      <c r="E5" s="132"/>
      <c r="F5" s="132"/>
      <c r="G5" s="132"/>
      <c r="H5" s="132"/>
      <c r="I5" s="159"/>
    </row>
    <row r="6" spans="1:9">
      <c r="A6" s="133" t="s">
        <v>1346</v>
      </c>
      <c r="B6" s="134"/>
      <c r="C6" s="134"/>
      <c r="D6" s="134"/>
      <c r="E6" s="134"/>
      <c r="F6" s="134"/>
      <c r="G6" s="134"/>
      <c r="H6" s="134"/>
      <c r="I6" s="160"/>
    </row>
    <row r="7" spans="1:9">
      <c r="A7" s="135" t="s">
        <v>1347</v>
      </c>
      <c r="B7" s="136"/>
      <c r="C7" s="136"/>
      <c r="D7" s="136"/>
      <c r="E7" s="136"/>
      <c r="F7" s="136"/>
      <c r="G7" s="136"/>
      <c r="H7" s="136"/>
      <c r="I7" s="161"/>
    </row>
    <row r="8" ht="114" customHeight="1" spans="1:9">
      <c r="A8" s="137" t="s">
        <v>1348</v>
      </c>
      <c r="B8" s="138"/>
      <c r="C8" s="138"/>
      <c r="D8" s="138"/>
      <c r="E8" s="138"/>
      <c r="F8" s="138"/>
      <c r="G8" s="138"/>
      <c r="H8" s="138"/>
      <c r="I8" s="162"/>
    </row>
    <row r="9" ht="100" customHeight="1" spans="1:9">
      <c r="A9" s="139" t="s">
        <v>1349</v>
      </c>
      <c r="B9" s="140"/>
      <c r="C9" s="140"/>
      <c r="D9" s="140"/>
      <c r="E9" s="140"/>
      <c r="F9" s="140"/>
      <c r="G9" s="140"/>
      <c r="H9" s="140"/>
      <c r="I9" s="163"/>
    </row>
    <row r="10" spans="1:9">
      <c r="A10" s="141" t="s">
        <v>1350</v>
      </c>
      <c r="B10" s="54"/>
      <c r="C10" s="54"/>
      <c r="D10" s="54"/>
      <c r="E10" s="54"/>
      <c r="F10" s="54"/>
      <c r="G10" s="54"/>
      <c r="H10" s="54"/>
      <c r="I10" s="77"/>
    </row>
    <row r="11" spans="1:9">
      <c r="A11" s="142" t="s">
        <v>1351</v>
      </c>
      <c r="B11" s="54"/>
      <c r="C11" s="54"/>
      <c r="D11" s="54"/>
      <c r="E11" s="54"/>
      <c r="F11" s="54"/>
      <c r="G11" s="54"/>
      <c r="H11" s="54"/>
      <c r="I11" s="77"/>
    </row>
    <row r="12" spans="1:9">
      <c r="A12" s="142" t="s">
        <v>1352</v>
      </c>
      <c r="B12" s="54"/>
      <c r="C12" s="54"/>
      <c r="D12" s="54"/>
      <c r="E12" s="54"/>
      <c r="F12" s="54"/>
      <c r="G12" s="54"/>
      <c r="H12" s="54"/>
      <c r="I12" s="77"/>
    </row>
    <row r="13" spans="1:9">
      <c r="A13" s="142" t="s">
        <v>1353</v>
      </c>
      <c r="B13" s="54"/>
      <c r="C13" s="54"/>
      <c r="D13" s="54"/>
      <c r="E13" s="54"/>
      <c r="F13" s="54"/>
      <c r="G13" s="54"/>
      <c r="H13" s="54"/>
      <c r="I13" s="77"/>
    </row>
    <row r="14" spans="1:9">
      <c r="A14" s="141" t="s">
        <v>1354</v>
      </c>
      <c r="B14" s="54"/>
      <c r="C14" s="54"/>
      <c r="D14" s="54"/>
      <c r="E14" s="54"/>
      <c r="F14" s="54"/>
      <c r="G14" s="54"/>
      <c r="H14" s="54"/>
      <c r="I14" s="77"/>
    </row>
    <row r="15" spans="1:9">
      <c r="A15" s="141" t="s">
        <v>1355</v>
      </c>
      <c r="B15" s="54"/>
      <c r="C15" s="54"/>
      <c r="D15" s="54"/>
      <c r="E15" s="54"/>
      <c r="F15" s="54"/>
      <c r="G15" s="54"/>
      <c r="H15" s="54"/>
      <c r="I15" s="77"/>
    </row>
    <row r="16" spans="1:9">
      <c r="A16" s="141" t="s">
        <v>1356</v>
      </c>
      <c r="B16" s="54"/>
      <c r="C16" s="54"/>
      <c r="D16" s="54"/>
      <c r="E16" s="54"/>
      <c r="F16" s="54"/>
      <c r="G16" s="54"/>
      <c r="H16" s="54"/>
      <c r="I16" s="77"/>
    </row>
    <row r="17" spans="1:9">
      <c r="A17" s="141" t="s">
        <v>1357</v>
      </c>
      <c r="B17" s="54"/>
      <c r="C17" s="54"/>
      <c r="D17" s="54"/>
      <c r="E17" s="54"/>
      <c r="F17" s="54"/>
      <c r="G17" s="54"/>
      <c r="H17" s="54"/>
      <c r="I17" s="77"/>
    </row>
    <row r="18" spans="1:9">
      <c r="A18" s="141" t="s">
        <v>1358</v>
      </c>
      <c r="B18" s="54"/>
      <c r="C18" s="54"/>
      <c r="D18" s="54"/>
      <c r="E18" s="54"/>
      <c r="F18" s="54"/>
      <c r="G18" s="54"/>
      <c r="H18" s="54"/>
      <c r="I18" s="77"/>
    </row>
    <row r="19" spans="1:9">
      <c r="A19" s="141" t="s">
        <v>1359</v>
      </c>
      <c r="B19" s="54"/>
      <c r="C19" s="54"/>
      <c r="D19" s="54"/>
      <c r="E19" s="54"/>
      <c r="F19" s="54"/>
      <c r="G19" s="54"/>
      <c r="H19" s="54"/>
      <c r="I19" s="77"/>
    </row>
    <row r="20" spans="1:9">
      <c r="A20" s="141" t="s">
        <v>1360</v>
      </c>
      <c r="B20" s="54"/>
      <c r="C20" s="54"/>
      <c r="D20" s="54"/>
      <c r="E20" s="54"/>
      <c r="F20" s="54"/>
      <c r="G20" s="54"/>
      <c r="H20" s="54"/>
      <c r="I20" s="77"/>
    </row>
    <row r="21" spans="1:9">
      <c r="A21" s="141" t="s">
        <v>1361</v>
      </c>
      <c r="B21" s="54"/>
      <c r="C21" s="54"/>
      <c r="D21" s="54"/>
      <c r="E21" s="54"/>
      <c r="F21" s="54"/>
      <c r="G21" s="54"/>
      <c r="H21" s="54"/>
      <c r="I21" s="77"/>
    </row>
    <row r="22" spans="1:9">
      <c r="A22" s="141" t="s">
        <v>1362</v>
      </c>
      <c r="B22" s="54"/>
      <c r="C22" s="54"/>
      <c r="D22" s="54"/>
      <c r="E22" s="54"/>
      <c r="F22" s="54"/>
      <c r="G22" s="54"/>
      <c r="H22" s="54"/>
      <c r="I22" s="77"/>
    </row>
    <row r="23" spans="1:9">
      <c r="A23" s="141" t="s">
        <v>1363</v>
      </c>
      <c r="B23" s="54"/>
      <c r="C23" s="54"/>
      <c r="D23" s="54"/>
      <c r="E23" s="54"/>
      <c r="F23" s="54"/>
      <c r="G23" s="54"/>
      <c r="H23" s="54"/>
      <c r="I23" s="77"/>
    </row>
    <row r="24" spans="1:9">
      <c r="A24" s="141" t="s">
        <v>1364</v>
      </c>
      <c r="B24" s="54"/>
      <c r="C24" s="54"/>
      <c r="D24" s="54"/>
      <c r="E24" s="54"/>
      <c r="F24" s="54"/>
      <c r="G24" s="54"/>
      <c r="H24" s="54"/>
      <c r="I24" s="77"/>
    </row>
    <row r="25" spans="1:9">
      <c r="A25" s="53" t="s">
        <v>1365</v>
      </c>
      <c r="B25" s="53"/>
      <c r="C25" s="53"/>
      <c r="D25" s="53"/>
      <c r="E25" s="53"/>
      <c r="F25" s="53"/>
      <c r="G25" s="53"/>
      <c r="H25" s="53"/>
      <c r="I25" s="77"/>
    </row>
    <row r="26" spans="1:9">
      <c r="A26" s="57" t="s">
        <v>1366</v>
      </c>
      <c r="B26" s="143"/>
      <c r="C26" s="143"/>
      <c r="D26" s="143"/>
      <c r="E26" s="143"/>
      <c r="F26" s="143"/>
      <c r="G26" s="143"/>
      <c r="H26" s="143"/>
      <c r="I26" s="79"/>
    </row>
    <row r="27" spans="1:9">
      <c r="A27" s="53" t="s">
        <v>1367</v>
      </c>
      <c r="B27" s="53"/>
      <c r="C27" s="53"/>
      <c r="D27" s="53"/>
      <c r="E27" s="53"/>
      <c r="F27" s="53"/>
      <c r="G27" s="53"/>
      <c r="H27" s="53"/>
      <c r="I27" s="77"/>
    </row>
    <row r="28" spans="1:9">
      <c r="A28" s="53" t="s">
        <v>1368</v>
      </c>
      <c r="B28" s="53"/>
      <c r="C28" s="53"/>
      <c r="D28" s="53"/>
      <c r="E28" s="53"/>
      <c r="F28" s="53"/>
      <c r="G28" s="53"/>
      <c r="H28" s="53"/>
      <c r="I28" s="77"/>
    </row>
    <row r="29" spans="1:9">
      <c r="A29" s="53" t="s">
        <v>1369</v>
      </c>
      <c r="B29" s="53"/>
      <c r="C29" s="53"/>
      <c r="D29" s="53"/>
      <c r="E29" s="53"/>
      <c r="F29" s="53"/>
      <c r="G29" s="53"/>
      <c r="H29" s="53"/>
      <c r="I29" s="77"/>
    </row>
    <row r="30" spans="1:9">
      <c r="A30" s="49" t="s">
        <v>1370</v>
      </c>
      <c r="B30" s="50"/>
      <c r="C30" s="50"/>
      <c r="D30" s="50"/>
      <c r="E30" s="50"/>
      <c r="F30" s="50"/>
      <c r="G30" s="50"/>
      <c r="H30" s="50"/>
      <c r="I30" s="75"/>
    </row>
    <row r="31" spans="1:9">
      <c r="A31" s="49" t="s">
        <v>1371</v>
      </c>
      <c r="B31" s="50"/>
      <c r="C31" s="50"/>
      <c r="D31" s="50"/>
      <c r="E31" s="50"/>
      <c r="F31" s="50"/>
      <c r="G31" s="50"/>
      <c r="H31" s="50"/>
      <c r="I31" s="75"/>
    </row>
    <row r="32" spans="1:9">
      <c r="A32" s="49" t="s">
        <v>1372</v>
      </c>
      <c r="B32" s="50"/>
      <c r="C32" s="50"/>
      <c r="D32" s="50"/>
      <c r="E32" s="50"/>
      <c r="F32" s="50"/>
      <c r="G32" s="50"/>
      <c r="H32" s="50"/>
      <c r="I32" s="75"/>
    </row>
    <row r="33" spans="1:9">
      <c r="A33" s="144" t="s">
        <v>1373</v>
      </c>
      <c r="B33" s="145"/>
      <c r="C33" s="145"/>
      <c r="D33" s="145"/>
      <c r="E33" s="145"/>
      <c r="F33" s="145"/>
      <c r="G33" s="145"/>
      <c r="H33" s="145"/>
      <c r="I33" s="164"/>
    </row>
    <row r="34" spans="1:9">
      <c r="A34" s="144" t="s">
        <v>1374</v>
      </c>
      <c r="B34" s="145"/>
      <c r="C34" s="145"/>
      <c r="D34" s="145"/>
      <c r="E34" s="145"/>
      <c r="F34" s="145"/>
      <c r="G34" s="145"/>
      <c r="H34" s="145"/>
      <c r="I34" s="164"/>
    </row>
    <row r="35" spans="1:9">
      <c r="A35" s="146" t="s">
        <v>1375</v>
      </c>
      <c r="B35" s="147"/>
      <c r="C35" s="147"/>
      <c r="D35" s="147"/>
      <c r="E35" s="147"/>
      <c r="F35" s="147"/>
      <c r="G35" s="147"/>
      <c r="H35" s="147"/>
      <c r="I35" s="165"/>
    </row>
    <row r="36" spans="1:9">
      <c r="A36" s="146" t="s">
        <v>1376</v>
      </c>
      <c r="B36" s="147"/>
      <c r="C36" s="147"/>
      <c r="D36" s="147"/>
      <c r="E36" s="147"/>
      <c r="F36" s="147"/>
      <c r="G36" s="147"/>
      <c r="H36" s="147"/>
      <c r="I36" s="165"/>
    </row>
    <row r="37" spans="1:9">
      <c r="A37" s="49" t="s">
        <v>1377</v>
      </c>
      <c r="B37" s="50"/>
      <c r="C37" s="50"/>
      <c r="D37" s="50"/>
      <c r="E37" s="50"/>
      <c r="F37" s="50"/>
      <c r="G37" s="50"/>
      <c r="H37" s="50"/>
      <c r="I37" s="75"/>
    </row>
    <row r="38" spans="1:9">
      <c r="A38" s="49" t="s">
        <v>1378</v>
      </c>
      <c r="B38" s="50"/>
      <c r="C38" s="50"/>
      <c r="D38" s="50"/>
      <c r="E38" s="50"/>
      <c r="F38" s="50"/>
      <c r="G38" s="50"/>
      <c r="H38" s="50"/>
      <c r="I38" s="75"/>
    </row>
    <row r="39" spans="1:9">
      <c r="A39" s="148" t="s">
        <v>1379</v>
      </c>
      <c r="B39" s="50"/>
      <c r="C39" s="50"/>
      <c r="D39" s="50"/>
      <c r="E39" s="50"/>
      <c r="F39" s="50"/>
      <c r="G39" s="50"/>
      <c r="H39" s="50"/>
      <c r="I39" s="75"/>
    </row>
    <row r="40" spans="1:9">
      <c r="A40" s="49" t="s">
        <v>1380</v>
      </c>
      <c r="B40" s="50"/>
      <c r="C40" s="50"/>
      <c r="D40" s="50"/>
      <c r="E40" s="50"/>
      <c r="F40" s="50"/>
      <c r="G40" s="50"/>
      <c r="H40" s="50"/>
      <c r="I40" s="75"/>
    </row>
    <row r="41" spans="1:9">
      <c r="A41" s="53" t="s">
        <v>1381</v>
      </c>
      <c r="B41" s="53"/>
      <c r="C41" s="53"/>
      <c r="D41" s="53"/>
      <c r="E41" s="53"/>
      <c r="F41" s="53"/>
      <c r="G41" s="53"/>
      <c r="H41" s="53"/>
      <c r="I41" s="77"/>
    </row>
    <row r="42" spans="1:9">
      <c r="A42" s="53" t="s">
        <v>1382</v>
      </c>
      <c r="B42" s="53"/>
      <c r="C42" s="53"/>
      <c r="D42" s="53"/>
      <c r="E42" s="53"/>
      <c r="F42" s="53"/>
      <c r="G42" s="53"/>
      <c r="H42" s="53"/>
      <c r="I42" s="77"/>
    </row>
    <row r="43" spans="1:9">
      <c r="A43" s="149" t="s">
        <v>1383</v>
      </c>
      <c r="B43" s="150"/>
      <c r="C43" s="150"/>
      <c r="D43" s="150"/>
      <c r="E43" s="150"/>
      <c r="F43" s="150"/>
      <c r="G43" s="150"/>
      <c r="H43" s="150"/>
      <c r="I43" s="166"/>
    </row>
    <row r="44" spans="1:9">
      <c r="A44" s="53" t="s">
        <v>1384</v>
      </c>
      <c r="B44" s="67"/>
      <c r="C44" s="67"/>
      <c r="D44" s="67"/>
      <c r="E44" s="67"/>
      <c r="F44" s="67"/>
      <c r="G44" s="67"/>
      <c r="H44" s="67"/>
      <c r="I44" s="77"/>
    </row>
    <row r="45" spans="1:9">
      <c r="A45" s="53" t="s">
        <v>1385</v>
      </c>
      <c r="B45" s="53"/>
      <c r="C45" s="53"/>
      <c r="D45" s="53"/>
      <c r="E45" s="53"/>
      <c r="F45" s="53"/>
      <c r="G45" s="53"/>
      <c r="H45" s="53"/>
      <c r="I45" s="77"/>
    </row>
    <row r="46" spans="1:9">
      <c r="A46" s="53" t="s">
        <v>1386</v>
      </c>
      <c r="B46" s="53"/>
      <c r="C46" s="53"/>
      <c r="D46" s="53"/>
      <c r="E46" s="53"/>
      <c r="F46" s="53"/>
      <c r="G46" s="53"/>
      <c r="H46" s="53"/>
      <c r="I46" s="77"/>
    </row>
    <row r="47" spans="1:9">
      <c r="A47" s="53" t="s">
        <v>1387</v>
      </c>
      <c r="B47" s="53"/>
      <c r="C47" s="53"/>
      <c r="D47" s="53"/>
      <c r="E47" s="53"/>
      <c r="F47" s="53"/>
      <c r="G47" s="53"/>
      <c r="H47" s="53"/>
      <c r="I47" s="77"/>
    </row>
    <row r="48" spans="1:9">
      <c r="A48" s="53" t="s">
        <v>1388</v>
      </c>
      <c r="B48" s="53"/>
      <c r="C48" s="53"/>
      <c r="D48" s="53"/>
      <c r="E48" s="53"/>
      <c r="F48" s="53"/>
      <c r="G48" s="53"/>
      <c r="H48" s="53"/>
      <c r="I48" s="77"/>
    </row>
    <row r="49" spans="1:9">
      <c r="A49" s="53" t="s">
        <v>1389</v>
      </c>
      <c r="B49" s="53"/>
      <c r="C49" s="53"/>
      <c r="D49" s="53"/>
      <c r="E49" s="53"/>
      <c r="F49" s="53"/>
      <c r="G49" s="53"/>
      <c r="H49" s="53"/>
      <c r="I49" s="77"/>
    </row>
    <row r="50" spans="1:9">
      <c r="A50" s="53" t="s">
        <v>1390</v>
      </c>
      <c r="B50" s="53"/>
      <c r="C50" s="53"/>
      <c r="D50" s="53"/>
      <c r="E50" s="53"/>
      <c r="F50" s="53"/>
      <c r="G50" s="53"/>
      <c r="H50" s="53"/>
      <c r="I50" s="77"/>
    </row>
    <row r="51" spans="1:9">
      <c r="A51" s="53" t="s">
        <v>1391</v>
      </c>
      <c r="B51" s="53"/>
      <c r="C51" s="53"/>
      <c r="D51" s="53"/>
      <c r="E51" s="53"/>
      <c r="F51" s="53"/>
      <c r="G51" s="53"/>
      <c r="H51" s="53"/>
      <c r="I51" s="77"/>
    </row>
    <row r="52" spans="1:9">
      <c r="A52" s="151" t="s">
        <v>1392</v>
      </c>
      <c r="B52" s="54"/>
      <c r="C52" s="54"/>
      <c r="D52" s="54"/>
      <c r="E52" s="54"/>
      <c r="F52" s="54"/>
      <c r="G52" s="54"/>
      <c r="H52" s="54"/>
      <c r="I52" s="77"/>
    </row>
    <row r="53" spans="1:9">
      <c r="A53" s="151" t="s">
        <v>1393</v>
      </c>
      <c r="B53" s="54"/>
      <c r="C53" s="54"/>
      <c r="D53" s="54"/>
      <c r="E53" s="54"/>
      <c r="F53" s="54"/>
      <c r="G53" s="54"/>
      <c r="H53" s="54"/>
      <c r="I53" s="77"/>
    </row>
    <row r="54" spans="1:9">
      <c r="A54" s="151" t="s">
        <v>1394</v>
      </c>
      <c r="B54" s="54"/>
      <c r="D54" s="54"/>
      <c r="E54" s="54"/>
      <c r="F54" s="54"/>
      <c r="G54" s="54"/>
      <c r="H54" s="54"/>
      <c r="I54" s="77"/>
    </row>
    <row r="55" spans="1:9">
      <c r="A55" s="151" t="s">
        <v>1395</v>
      </c>
      <c r="B55" s="54"/>
      <c r="C55" s="54"/>
      <c r="D55" s="54"/>
      <c r="E55" s="54"/>
      <c r="F55" s="54"/>
      <c r="G55" s="54"/>
      <c r="H55" s="54"/>
      <c r="I55" s="77"/>
    </row>
    <row r="56" spans="1:9">
      <c r="A56" s="151" t="s">
        <v>1396</v>
      </c>
      <c r="B56" s="54"/>
      <c r="C56" s="54"/>
      <c r="D56" s="54"/>
      <c r="E56" s="54"/>
      <c r="F56" s="54"/>
      <c r="G56" s="54"/>
      <c r="H56" s="54"/>
      <c r="I56" s="77"/>
    </row>
    <row r="57" spans="1:9">
      <c r="A57" s="152" t="s">
        <v>1397</v>
      </c>
      <c r="B57" s="153"/>
      <c r="C57" s="153"/>
      <c r="D57" s="153"/>
      <c r="E57" s="153"/>
      <c r="F57" s="153"/>
      <c r="G57" s="153"/>
      <c r="H57" s="153"/>
      <c r="I57" s="77"/>
    </row>
    <row r="58" spans="1:9">
      <c r="A58" s="154" t="s">
        <v>1398</v>
      </c>
      <c r="B58" s="155"/>
      <c r="C58" s="155"/>
      <c r="D58" s="155"/>
      <c r="E58" s="155"/>
      <c r="F58" s="155"/>
      <c r="G58" s="155"/>
      <c r="H58" s="155"/>
      <c r="I58" s="75"/>
    </row>
    <row r="59" spans="1:9">
      <c r="A59" s="154" t="s">
        <v>1399</v>
      </c>
      <c r="B59" s="155"/>
      <c r="C59" s="155"/>
      <c r="D59" s="155"/>
      <c r="E59" s="155"/>
      <c r="F59" s="155"/>
      <c r="G59" s="155"/>
      <c r="H59" s="155"/>
      <c r="I59" s="75"/>
    </row>
    <row r="60" spans="1:9">
      <c r="A60" s="154" t="s">
        <v>1400</v>
      </c>
      <c r="B60" s="155"/>
      <c r="C60" s="155"/>
      <c r="D60" s="155"/>
      <c r="E60" s="155"/>
      <c r="F60" s="155"/>
      <c r="G60" s="155"/>
      <c r="H60" s="155"/>
      <c r="I60" s="75"/>
    </row>
    <row r="61" spans="1:9">
      <c r="A61" s="156" t="s">
        <v>1401</v>
      </c>
      <c r="B61" s="50"/>
      <c r="C61" s="50"/>
      <c r="D61" s="50"/>
      <c r="E61" s="50"/>
      <c r="F61" s="50"/>
      <c r="G61" s="50"/>
      <c r="H61" s="50"/>
      <c r="I61" s="75"/>
    </row>
    <row r="62" spans="1:9">
      <c r="A62" s="156" t="s">
        <v>1402</v>
      </c>
      <c r="B62" s="50"/>
      <c r="C62" s="50"/>
      <c r="D62" s="50"/>
      <c r="E62" s="50"/>
      <c r="F62" s="50"/>
      <c r="G62" s="50"/>
      <c r="H62" s="50"/>
      <c r="I62" s="75"/>
    </row>
    <row r="63" spans="1:9">
      <c r="A63" s="156" t="s">
        <v>1403</v>
      </c>
      <c r="B63" s="50"/>
      <c r="C63" s="50"/>
      <c r="D63" s="50"/>
      <c r="E63" s="50"/>
      <c r="F63" s="50"/>
      <c r="G63" s="50"/>
      <c r="H63" s="50"/>
      <c r="I63" s="75"/>
    </row>
    <row r="64" spans="1:9">
      <c r="A64" s="53" t="s">
        <v>1404</v>
      </c>
      <c r="B64" s="53"/>
      <c r="C64" s="53"/>
      <c r="D64" s="53"/>
      <c r="E64" s="53"/>
      <c r="F64" s="53"/>
      <c r="G64" s="53"/>
      <c r="H64" s="53"/>
      <c r="I64" s="77"/>
    </row>
    <row r="65" spans="1:9">
      <c r="A65" s="129" t="s">
        <v>1405</v>
      </c>
      <c r="B65" s="127"/>
      <c r="C65" s="127"/>
      <c r="D65" s="127"/>
      <c r="E65" s="127"/>
      <c r="F65" s="127"/>
      <c r="G65" s="127"/>
      <c r="H65" s="127"/>
      <c r="I65" s="157"/>
    </row>
    <row r="66" spans="1:9">
      <c r="A66" s="129" t="s">
        <v>1406</v>
      </c>
      <c r="B66" s="127"/>
      <c r="C66" s="127"/>
      <c r="D66" s="127"/>
      <c r="E66" s="127"/>
      <c r="F66" s="127"/>
      <c r="G66" s="127"/>
      <c r="H66" s="127"/>
      <c r="I66" s="157"/>
    </row>
    <row r="67" spans="1:9">
      <c r="A67" s="129" t="s">
        <v>1407</v>
      </c>
      <c r="B67" s="127"/>
      <c r="C67" s="127"/>
      <c r="D67" s="127"/>
      <c r="E67" s="127"/>
      <c r="F67" s="127"/>
      <c r="G67" s="127"/>
      <c r="H67" s="127"/>
      <c r="I67" s="157"/>
    </row>
    <row r="68" ht="14.25" spans="1:9">
      <c r="A68" s="167" t="s">
        <v>1408</v>
      </c>
      <c r="B68" s="168"/>
      <c r="C68" s="169"/>
      <c r="D68" s="169"/>
      <c r="E68" s="169"/>
      <c r="F68" s="169"/>
      <c r="G68" s="169"/>
      <c r="H68" s="169"/>
      <c r="I68" s="183"/>
    </row>
    <row r="69" ht="14.25" spans="1:9">
      <c r="A69" s="167" t="s">
        <v>1409</v>
      </c>
      <c r="B69" s="168"/>
      <c r="C69" s="169"/>
      <c r="D69" s="169"/>
      <c r="E69" s="169"/>
      <c r="F69" s="169"/>
      <c r="H69" s="169"/>
      <c r="I69" s="183"/>
    </row>
    <row r="70" ht="14.25" spans="1:9">
      <c r="A70" s="170" t="s">
        <v>1410</v>
      </c>
      <c r="B70" s="171"/>
      <c r="C70" s="172"/>
      <c r="D70" s="172"/>
      <c r="E70" s="172"/>
      <c r="F70" s="172"/>
      <c r="G70" s="172"/>
      <c r="H70" s="172"/>
      <c r="I70" s="184"/>
    </row>
    <row r="71" spans="1:9">
      <c r="A71" s="129" t="s">
        <v>1411</v>
      </c>
      <c r="B71" s="127"/>
      <c r="C71" s="127"/>
      <c r="D71" s="127"/>
      <c r="E71" s="127"/>
      <c r="F71" s="127"/>
      <c r="G71" s="127"/>
      <c r="H71" s="127"/>
      <c r="I71" s="157"/>
    </row>
    <row r="72" spans="1:9">
      <c r="A72" s="173" t="s">
        <v>1412</v>
      </c>
      <c r="B72" s="127"/>
      <c r="C72" s="127"/>
      <c r="D72" s="127"/>
      <c r="E72" s="127"/>
      <c r="F72" s="127"/>
      <c r="G72" s="127"/>
      <c r="H72" s="127"/>
      <c r="I72" s="157"/>
    </row>
    <row r="73" spans="1:9">
      <c r="A73" s="173" t="s">
        <v>1413</v>
      </c>
      <c r="B73" s="127"/>
      <c r="C73" s="127"/>
      <c r="D73" s="127"/>
      <c r="E73" s="127"/>
      <c r="F73" s="127"/>
      <c r="G73" s="127"/>
      <c r="H73" s="127"/>
      <c r="I73" s="157"/>
    </row>
    <row r="74" spans="1:9">
      <c r="A74" s="173" t="s">
        <v>1414</v>
      </c>
      <c r="B74" s="127"/>
      <c r="C74" s="127"/>
      <c r="D74" s="127"/>
      <c r="E74" s="127"/>
      <c r="F74" s="127"/>
      <c r="G74" s="127"/>
      <c r="H74" s="127"/>
      <c r="I74" s="157"/>
    </row>
    <row r="75" spans="1:9">
      <c r="A75" s="173" t="s">
        <v>1415</v>
      </c>
      <c r="B75" s="127"/>
      <c r="C75" s="127"/>
      <c r="D75" s="127"/>
      <c r="E75" s="127"/>
      <c r="F75" s="127"/>
      <c r="G75" s="127"/>
      <c r="H75" s="127"/>
      <c r="I75" s="157"/>
    </row>
    <row r="76" spans="1:9">
      <c r="A76" s="173" t="s">
        <v>1416</v>
      </c>
      <c r="B76" s="127"/>
      <c r="C76" s="127"/>
      <c r="D76" s="127"/>
      <c r="E76" s="127"/>
      <c r="F76" s="127"/>
      <c r="G76" s="127"/>
      <c r="H76" s="127"/>
      <c r="I76" s="157"/>
    </row>
    <row r="77" spans="1:9">
      <c r="A77" s="173" t="s">
        <v>1417</v>
      </c>
      <c r="B77" s="127"/>
      <c r="C77" s="127"/>
      <c r="D77" s="127"/>
      <c r="E77" s="127"/>
      <c r="F77" s="127"/>
      <c r="G77" s="127"/>
      <c r="H77" s="127"/>
      <c r="I77" s="157"/>
    </row>
    <row r="78" spans="1:9">
      <c r="A78" s="173" t="s">
        <v>1418</v>
      </c>
      <c r="B78" s="127"/>
      <c r="C78" s="127"/>
      <c r="D78" s="127"/>
      <c r="E78" s="127"/>
      <c r="F78" s="127"/>
      <c r="G78" s="127"/>
      <c r="H78" s="127"/>
      <c r="I78" s="157"/>
    </row>
    <row r="79" spans="1:9">
      <c r="A79" s="173" t="s">
        <v>1419</v>
      </c>
      <c r="B79" s="127"/>
      <c r="C79" s="127"/>
      <c r="D79" s="127"/>
      <c r="E79" s="127"/>
      <c r="F79" s="127"/>
      <c r="G79" s="127"/>
      <c r="H79" s="127"/>
      <c r="I79" s="157"/>
    </row>
    <row r="80" spans="1:9">
      <c r="A80" s="49" t="s">
        <v>1420</v>
      </c>
      <c r="B80" s="47"/>
      <c r="C80" s="47"/>
      <c r="D80" s="47"/>
      <c r="E80" s="47"/>
      <c r="F80" s="47"/>
      <c r="G80" s="47"/>
      <c r="H80" s="47"/>
      <c r="I80" s="75"/>
    </row>
    <row r="81" spans="1:9">
      <c r="A81" s="49" t="s">
        <v>1421</v>
      </c>
      <c r="B81" s="174"/>
      <c r="C81" s="174"/>
      <c r="D81" s="174"/>
      <c r="E81" s="174"/>
      <c r="F81" s="174"/>
      <c r="G81" s="174"/>
      <c r="H81" s="174"/>
      <c r="I81" s="75"/>
    </row>
    <row r="82" ht="25" customHeight="1" spans="1:9">
      <c r="A82" s="49" t="s">
        <v>1422</v>
      </c>
      <c r="B82" s="174"/>
      <c r="C82" s="174"/>
      <c r="D82" s="174"/>
      <c r="E82" s="174"/>
      <c r="F82" s="174"/>
      <c r="G82" s="174"/>
      <c r="H82" s="174"/>
      <c r="I82" s="75"/>
    </row>
    <row r="83" spans="1:9">
      <c r="A83" s="173" t="s">
        <v>1423</v>
      </c>
      <c r="B83" s="127"/>
      <c r="C83" s="127"/>
      <c r="D83" s="127"/>
      <c r="E83" s="127"/>
      <c r="F83" s="127"/>
      <c r="G83" s="127"/>
      <c r="H83" s="127"/>
      <c r="I83" s="157"/>
    </row>
    <row r="84" spans="1:9">
      <c r="A84" s="173" t="s">
        <v>1424</v>
      </c>
      <c r="B84" s="127"/>
      <c r="C84" s="127"/>
      <c r="D84" s="127"/>
      <c r="E84" s="127"/>
      <c r="F84" s="127"/>
      <c r="G84" s="127"/>
      <c r="H84" s="127"/>
      <c r="I84" s="157"/>
    </row>
    <row r="85" spans="1:9">
      <c r="A85" s="175" t="s">
        <v>1425</v>
      </c>
      <c r="B85" s="127"/>
      <c r="C85" s="127"/>
      <c r="D85" s="127"/>
      <c r="E85" s="127"/>
      <c r="F85" s="127"/>
      <c r="G85" s="127"/>
      <c r="H85" s="127"/>
      <c r="I85" s="157"/>
    </row>
    <row r="86" ht="45" customHeight="1" spans="1:9">
      <c r="A86" s="176" t="s">
        <v>1426</v>
      </c>
      <c r="B86" s="177"/>
      <c r="C86" s="177"/>
      <c r="D86" s="177"/>
      <c r="E86" s="177"/>
      <c r="F86" s="177"/>
      <c r="G86" s="177"/>
      <c r="H86" s="177"/>
      <c r="I86" s="185"/>
    </row>
    <row r="87" spans="1:9">
      <c r="A87" s="175" t="s">
        <v>1427</v>
      </c>
      <c r="B87" s="127"/>
      <c r="C87" s="127"/>
      <c r="D87" s="127"/>
      <c r="E87" s="127"/>
      <c r="F87" s="127"/>
      <c r="G87" s="127"/>
      <c r="H87" s="127"/>
      <c r="I87" s="157"/>
    </row>
    <row r="88" spans="1:9">
      <c r="A88" s="178" t="s">
        <v>1428</v>
      </c>
      <c r="B88" s="127"/>
      <c r="C88" s="127"/>
      <c r="D88" s="127"/>
      <c r="E88" s="127"/>
      <c r="F88" s="127"/>
      <c r="G88" s="127"/>
      <c r="H88" s="127"/>
      <c r="I88" s="157"/>
    </row>
    <row r="89" ht="27" customHeight="1" spans="1:9">
      <c r="A89" s="179" t="s">
        <v>1429</v>
      </c>
      <c r="B89" s="180"/>
      <c r="C89" s="180"/>
      <c r="D89" s="180"/>
      <c r="E89" s="180"/>
      <c r="F89" s="180"/>
      <c r="G89" s="180"/>
      <c r="H89" s="180"/>
      <c r="I89" s="186"/>
    </row>
    <row r="90" spans="1:9">
      <c r="A90" s="181" t="s">
        <v>1430</v>
      </c>
      <c r="B90" s="182"/>
      <c r="C90" s="182"/>
      <c r="D90" s="182"/>
      <c r="E90" s="182"/>
      <c r="F90" s="182"/>
      <c r="G90" s="182"/>
      <c r="H90" s="182"/>
      <c r="I90" s="187"/>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25" customWidth="1"/>
    <col min="9" max="9" width="23.25" customWidth="1"/>
  </cols>
  <sheetData>
    <row r="1" ht="26.25" spans="1:10">
      <c r="A1" s="85" t="s">
        <v>1431</v>
      </c>
      <c r="B1" s="86"/>
      <c r="C1" s="86"/>
      <c r="D1" s="86"/>
      <c r="E1" s="86"/>
      <c r="F1" s="86"/>
      <c r="G1" s="86"/>
      <c r="H1" s="86"/>
      <c r="I1" s="115"/>
      <c r="J1" s="73" t="s">
        <v>143</v>
      </c>
    </row>
    <row r="2" ht="14.25" spans="1:9">
      <c r="A2" s="87" t="s">
        <v>1432</v>
      </c>
      <c r="B2" s="88"/>
      <c r="C2" s="88"/>
      <c r="D2" s="88"/>
      <c r="E2" s="88"/>
      <c r="F2" s="88"/>
      <c r="G2" s="88"/>
      <c r="H2" s="88"/>
      <c r="I2" s="116"/>
    </row>
    <row r="3" ht="14.25" spans="1:9">
      <c r="A3" s="46" t="s">
        <v>1433</v>
      </c>
      <c r="B3" s="88"/>
      <c r="C3" s="88"/>
      <c r="D3" s="88"/>
      <c r="E3" s="88"/>
      <c r="F3" s="88"/>
      <c r="G3" s="89" t="s">
        <v>1434</v>
      </c>
      <c r="H3" s="90"/>
      <c r="I3" s="116"/>
    </row>
    <row r="4" spans="1:9">
      <c r="A4" s="91" t="s">
        <v>1435</v>
      </c>
      <c r="B4" s="92"/>
      <c r="C4" s="92"/>
      <c r="D4" s="92"/>
      <c r="E4" s="92"/>
      <c r="F4" s="92"/>
      <c r="G4" s="92"/>
      <c r="H4" s="92"/>
      <c r="I4" s="117"/>
    </row>
    <row r="5" ht="36" customHeight="1" spans="1:9">
      <c r="A5" s="93" t="s">
        <v>1436</v>
      </c>
      <c r="B5" s="94"/>
      <c r="C5" s="94"/>
      <c r="D5" s="94"/>
      <c r="E5" s="94"/>
      <c r="F5" s="94"/>
      <c r="G5" s="94"/>
      <c r="H5" s="94"/>
      <c r="I5" s="118"/>
    </row>
    <row r="6" ht="19" customHeight="1" spans="1:9">
      <c r="A6" s="95" t="s">
        <v>1437</v>
      </c>
      <c r="B6" s="96"/>
      <c r="C6" s="96"/>
      <c r="D6" s="96"/>
      <c r="E6" s="96"/>
      <c r="F6" s="96"/>
      <c r="G6" s="96"/>
      <c r="H6" s="96"/>
      <c r="I6" s="119"/>
    </row>
    <row r="7" ht="28" customHeight="1" spans="1:9">
      <c r="A7" s="95" t="s">
        <v>1438</v>
      </c>
      <c r="B7" s="97"/>
      <c r="C7" s="97"/>
      <c r="D7" s="97"/>
      <c r="E7" s="97"/>
      <c r="F7" s="97"/>
      <c r="G7" s="97"/>
      <c r="H7" s="97"/>
      <c r="I7" s="119"/>
    </row>
    <row r="8" ht="15" customHeight="1" spans="1:9">
      <c r="A8" s="95" t="s">
        <v>1439</v>
      </c>
      <c r="B8" s="96"/>
      <c r="C8" s="96"/>
      <c r="D8" s="96"/>
      <c r="E8" s="96"/>
      <c r="F8" s="96"/>
      <c r="G8" s="96"/>
      <c r="H8" s="96"/>
      <c r="I8" s="119"/>
    </row>
    <row r="9" ht="60" customHeight="1" spans="1:9">
      <c r="A9" s="95" t="s">
        <v>1440</v>
      </c>
      <c r="B9" s="96"/>
      <c r="C9" s="96"/>
      <c r="D9" s="96"/>
      <c r="E9" s="96"/>
      <c r="F9" s="96"/>
      <c r="G9" s="96"/>
      <c r="H9" s="96"/>
      <c r="I9" s="119"/>
    </row>
    <row r="10" ht="27" customHeight="1" spans="1:9">
      <c r="A10" s="95" t="s">
        <v>1441</v>
      </c>
      <c r="B10" s="97"/>
      <c r="C10" s="97"/>
      <c r="D10" s="97"/>
      <c r="E10" s="97"/>
      <c r="F10" s="97"/>
      <c r="G10" s="97"/>
      <c r="H10" s="97"/>
      <c r="I10" s="119"/>
    </row>
    <row r="11" spans="1:9">
      <c r="A11" s="98" t="s">
        <v>1442</v>
      </c>
      <c r="B11" s="96"/>
      <c r="C11" s="96"/>
      <c r="D11" s="96"/>
      <c r="E11" s="96"/>
      <c r="F11" s="96"/>
      <c r="G11" s="96"/>
      <c r="H11" s="96"/>
      <c r="I11" s="119"/>
    </row>
    <row r="12" ht="30" customHeight="1" spans="1:9">
      <c r="A12" s="99" t="s">
        <v>1443</v>
      </c>
      <c r="B12" s="100"/>
      <c r="C12" s="100"/>
      <c r="D12" s="100"/>
      <c r="E12" s="100"/>
      <c r="F12" s="100"/>
      <c r="G12" s="100"/>
      <c r="H12" s="100"/>
      <c r="I12" s="120"/>
    </row>
    <row r="13" ht="25" customHeight="1" spans="1:9">
      <c r="A13" s="99" t="s">
        <v>1444</v>
      </c>
      <c r="B13" s="100"/>
      <c r="C13" s="100"/>
      <c r="D13" s="100"/>
      <c r="E13" s="100"/>
      <c r="F13" s="100"/>
      <c r="G13" s="100"/>
      <c r="H13" s="100"/>
      <c r="I13" s="120"/>
    </row>
    <row r="14" ht="277" customHeight="1" spans="1:9">
      <c r="A14" s="101" t="s">
        <v>1445</v>
      </c>
      <c r="B14" s="101"/>
      <c r="C14" s="101"/>
      <c r="D14" s="101"/>
      <c r="E14" s="101"/>
      <c r="F14" s="101"/>
      <c r="G14" s="101"/>
      <c r="H14" s="101"/>
      <c r="I14" s="101"/>
    </row>
    <row r="15" ht="31" customHeight="1" spans="1:9">
      <c r="A15" s="102" t="s">
        <v>1446</v>
      </c>
      <c r="B15" s="103"/>
      <c r="C15" s="103"/>
      <c r="D15" s="103"/>
      <c r="E15" s="103"/>
      <c r="F15" s="103"/>
      <c r="G15" s="103"/>
      <c r="H15" s="103"/>
      <c r="I15" s="121"/>
    </row>
    <row r="16" spans="1:9">
      <c r="A16" s="102" t="s">
        <v>1447</v>
      </c>
      <c r="B16" s="103"/>
      <c r="C16" s="103"/>
      <c r="D16" s="103"/>
      <c r="E16" s="103"/>
      <c r="F16" s="103"/>
      <c r="G16" s="103"/>
      <c r="H16" s="103"/>
      <c r="I16" s="121"/>
    </row>
    <row r="17" spans="1:9">
      <c r="A17" s="104" t="s">
        <v>1448</v>
      </c>
      <c r="B17" s="103"/>
      <c r="C17" s="103"/>
      <c r="D17" s="103"/>
      <c r="E17" s="103"/>
      <c r="F17" s="103"/>
      <c r="G17" s="103"/>
      <c r="H17" s="103"/>
      <c r="I17" s="121"/>
    </row>
    <row r="18" spans="1:9">
      <c r="A18" s="105" t="s">
        <v>1449</v>
      </c>
      <c r="B18" s="103"/>
      <c r="C18" s="103"/>
      <c r="D18" s="103"/>
      <c r="E18" s="103"/>
      <c r="F18" s="103"/>
      <c r="G18" s="103"/>
      <c r="H18" s="103"/>
      <c r="I18" s="121"/>
    </row>
    <row r="19" spans="1:9">
      <c r="A19" s="106" t="s">
        <v>1450</v>
      </c>
      <c r="B19" s="107"/>
      <c r="C19" s="107"/>
      <c r="D19" s="107"/>
      <c r="E19" s="107"/>
      <c r="F19" s="107"/>
      <c r="G19" s="107"/>
      <c r="H19" s="107"/>
      <c r="I19" s="122"/>
    </row>
    <row r="20" spans="1:9">
      <c r="A20" s="108" t="s">
        <v>1430</v>
      </c>
      <c r="B20" s="109"/>
      <c r="C20" s="109"/>
      <c r="D20" s="109"/>
      <c r="E20" s="109"/>
      <c r="F20" s="109"/>
      <c r="G20" s="109"/>
      <c r="H20" s="109"/>
      <c r="I20" s="123"/>
    </row>
    <row r="21" ht="30" customHeight="1" spans="1:9">
      <c r="A21" s="110" t="s">
        <v>1451</v>
      </c>
      <c r="B21" s="111"/>
      <c r="C21" s="112"/>
      <c r="D21" s="112"/>
      <c r="E21" s="112"/>
      <c r="F21" s="112"/>
      <c r="G21" s="112"/>
      <c r="H21" s="112"/>
      <c r="I21" s="124"/>
    </row>
    <row r="22" spans="1:9">
      <c r="A22" s="108" t="s">
        <v>1430</v>
      </c>
      <c r="B22" s="109"/>
      <c r="C22" s="109"/>
      <c r="D22" s="109"/>
      <c r="E22" s="109"/>
      <c r="F22" s="109"/>
      <c r="G22" s="109"/>
      <c r="H22" s="109"/>
      <c r="I22" s="123"/>
    </row>
    <row r="23" ht="14.25" spans="1:9">
      <c r="A23" s="113" t="s">
        <v>1451</v>
      </c>
      <c r="B23" s="114"/>
      <c r="C23" s="112"/>
      <c r="D23" s="112"/>
      <c r="E23" s="112"/>
      <c r="F23" s="112"/>
      <c r="G23" s="112"/>
      <c r="H23" s="112"/>
      <c r="I23"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25" customWidth="1"/>
  </cols>
  <sheetData>
    <row r="1" ht="26.25" spans="1:10">
      <c r="A1" s="42" t="s">
        <v>1452</v>
      </c>
      <c r="B1" s="43"/>
      <c r="C1" s="43"/>
      <c r="D1" s="43"/>
      <c r="E1" s="43"/>
      <c r="F1" s="43"/>
      <c r="G1" s="43"/>
      <c r="H1" s="43"/>
      <c r="I1" s="72"/>
      <c r="J1" s="73" t="s">
        <v>143</v>
      </c>
    </row>
    <row r="2" ht="14.25" spans="1:9">
      <c r="A2" s="44" t="s">
        <v>1453</v>
      </c>
      <c r="B2" s="45"/>
      <c r="C2" s="45"/>
      <c r="D2" s="45"/>
      <c r="E2" s="45"/>
      <c r="F2" s="45"/>
      <c r="G2" s="45"/>
      <c r="H2" s="45"/>
      <c r="I2" s="74"/>
    </row>
    <row r="3" spans="1:9">
      <c r="A3" s="46" t="s">
        <v>1433</v>
      </c>
      <c r="B3" s="47"/>
      <c r="C3" s="47"/>
      <c r="D3" s="47"/>
      <c r="E3" s="47"/>
      <c r="F3" s="47"/>
      <c r="G3" s="48" t="s">
        <v>1454</v>
      </c>
      <c r="H3" s="48"/>
      <c r="I3" s="75"/>
    </row>
    <row r="4" spans="1:9">
      <c r="A4" s="49" t="s">
        <v>1455</v>
      </c>
      <c r="B4" s="50"/>
      <c r="C4" s="50"/>
      <c r="D4" s="50"/>
      <c r="E4" s="50"/>
      <c r="F4" s="50"/>
      <c r="G4" s="50"/>
      <c r="H4" s="50"/>
      <c r="I4" s="75"/>
    </row>
    <row r="5" spans="1:9">
      <c r="A5" s="51" t="s">
        <v>1456</v>
      </c>
      <c r="B5" s="52"/>
      <c r="C5" s="52"/>
      <c r="D5" s="52"/>
      <c r="E5" s="52"/>
      <c r="F5" s="52"/>
      <c r="G5" s="52"/>
      <c r="H5" s="52"/>
      <c r="I5" s="76"/>
    </row>
    <row r="6" ht="17" customHeight="1" spans="1:9">
      <c r="A6" s="53" t="s">
        <v>1457</v>
      </c>
      <c r="B6" s="54"/>
      <c r="C6" s="54"/>
      <c r="D6" s="54"/>
      <c r="E6" s="54"/>
      <c r="F6" s="54"/>
      <c r="G6" s="54"/>
      <c r="H6" s="54"/>
      <c r="I6" s="77"/>
    </row>
    <row r="7" spans="1:9">
      <c r="A7" s="55" t="s">
        <v>1458</v>
      </c>
      <c r="B7" s="56"/>
      <c r="C7" s="56"/>
      <c r="D7" s="56"/>
      <c r="E7" s="56"/>
      <c r="F7" s="56"/>
      <c r="G7" s="56"/>
      <c r="H7" s="56"/>
      <c r="I7" s="78"/>
    </row>
    <row r="8" spans="1:9">
      <c r="A8" s="57" t="s">
        <v>1459</v>
      </c>
      <c r="B8" s="58"/>
      <c r="C8" s="58"/>
      <c r="D8" s="58"/>
      <c r="E8" s="58"/>
      <c r="F8" s="58"/>
      <c r="G8" s="58"/>
      <c r="H8" s="58"/>
      <c r="I8" s="79"/>
    </row>
    <row r="9" spans="1:9">
      <c r="A9" s="53" t="s">
        <v>1460</v>
      </c>
      <c r="B9" s="54"/>
      <c r="C9" s="54"/>
      <c r="D9" s="54"/>
      <c r="E9" s="54"/>
      <c r="F9" s="54"/>
      <c r="G9" s="54"/>
      <c r="H9" s="54"/>
      <c r="I9" s="77"/>
    </row>
    <row r="10" ht="21" customHeight="1" spans="1:9">
      <c r="A10" s="53" t="s">
        <v>1461</v>
      </c>
      <c r="B10" s="54"/>
      <c r="C10" s="54"/>
      <c r="D10" s="54"/>
      <c r="E10" s="54"/>
      <c r="F10" s="54"/>
      <c r="G10" s="54"/>
      <c r="H10" s="54"/>
      <c r="I10" s="77"/>
    </row>
    <row r="11" ht="21" customHeight="1" spans="1:9">
      <c r="A11" s="53" t="s">
        <v>1462</v>
      </c>
      <c r="B11" s="54"/>
      <c r="C11" s="54"/>
      <c r="D11" s="54"/>
      <c r="E11" s="54"/>
      <c r="F11" s="54"/>
      <c r="G11" s="54"/>
      <c r="H11" s="54"/>
      <c r="I11" s="77"/>
    </row>
    <row r="12" ht="17" customHeight="1" spans="1:9">
      <c r="A12" s="53" t="s">
        <v>1463</v>
      </c>
      <c r="B12" s="54"/>
      <c r="C12" s="54"/>
      <c r="D12" s="54"/>
      <c r="E12" s="54"/>
      <c r="F12" s="54"/>
      <c r="G12" s="54"/>
      <c r="H12" s="54"/>
      <c r="I12" s="77"/>
    </row>
    <row r="13" ht="19" customHeight="1" spans="1:9">
      <c r="A13" s="53" t="s">
        <v>1464</v>
      </c>
      <c r="B13" s="54"/>
      <c r="C13" s="54"/>
      <c r="D13" s="54"/>
      <c r="E13" s="54"/>
      <c r="F13" s="54"/>
      <c r="G13" s="54"/>
      <c r="H13" s="54"/>
      <c r="I13" s="77"/>
    </row>
    <row r="14" ht="19.5" spans="1:9">
      <c r="A14" s="59" t="s">
        <v>1465</v>
      </c>
      <c r="B14" s="60"/>
      <c r="C14" s="60"/>
      <c r="D14" s="60"/>
      <c r="E14" s="60"/>
      <c r="F14" s="60"/>
      <c r="G14" s="60"/>
      <c r="H14" s="60"/>
      <c r="I14" s="80"/>
    </row>
    <row r="15" spans="1:9">
      <c r="A15" s="57" t="s">
        <v>1466</v>
      </c>
      <c r="B15" s="58"/>
      <c r="C15" s="58"/>
      <c r="D15" s="58"/>
      <c r="E15" s="58"/>
      <c r="F15" s="58"/>
      <c r="G15" s="58"/>
      <c r="H15" s="58"/>
      <c r="I15" s="79"/>
    </row>
    <row r="16" ht="21" customHeight="1" spans="1:9">
      <c r="A16" s="53" t="s">
        <v>1467</v>
      </c>
      <c r="B16" s="54"/>
      <c r="C16" s="54"/>
      <c r="D16" s="54"/>
      <c r="E16" s="54"/>
      <c r="F16" s="54"/>
      <c r="G16" s="54"/>
      <c r="H16" s="54"/>
      <c r="I16" s="77"/>
    </row>
    <row r="17" spans="1:9">
      <c r="A17" s="57" t="s">
        <v>1468</v>
      </c>
      <c r="B17" s="58"/>
      <c r="C17" s="58"/>
      <c r="D17" s="58"/>
      <c r="E17" s="58"/>
      <c r="F17" s="58"/>
      <c r="G17" s="58"/>
      <c r="H17" s="58"/>
      <c r="I17" s="79"/>
    </row>
    <row r="18" ht="40" customHeight="1" spans="1:9">
      <c r="A18" s="61" t="s">
        <v>1469</v>
      </c>
      <c r="B18" s="62"/>
      <c r="C18" s="62"/>
      <c r="D18" s="62"/>
      <c r="E18" s="62"/>
      <c r="F18" s="62"/>
      <c r="G18" s="62"/>
      <c r="H18" s="62"/>
      <c r="I18" s="81"/>
    </row>
    <row r="19" spans="1:9">
      <c r="A19" s="63" t="s">
        <v>1470</v>
      </c>
      <c r="B19" s="64"/>
      <c r="C19" s="64"/>
      <c r="D19" s="64"/>
      <c r="E19" s="64"/>
      <c r="F19" s="64"/>
      <c r="G19" s="64"/>
      <c r="H19" s="64"/>
      <c r="I19" s="82"/>
    </row>
    <row r="20" spans="1:9">
      <c r="A20" s="49" t="s">
        <v>1471</v>
      </c>
      <c r="B20" s="50"/>
      <c r="C20" s="50"/>
      <c r="D20" s="50"/>
      <c r="E20" s="50"/>
      <c r="F20" s="50"/>
      <c r="G20" s="50"/>
      <c r="H20" s="50"/>
      <c r="I20" s="75"/>
    </row>
    <row r="21" spans="1:9">
      <c r="A21" s="49" t="s">
        <v>1472</v>
      </c>
      <c r="B21" s="50"/>
      <c r="C21" s="50"/>
      <c r="D21" s="50"/>
      <c r="E21" s="50"/>
      <c r="F21" s="50"/>
      <c r="G21" s="50"/>
      <c r="H21" s="50"/>
      <c r="I21" s="75"/>
    </row>
    <row r="22" ht="29" customHeight="1" spans="1:9">
      <c r="A22" s="65" t="s">
        <v>1473</v>
      </c>
      <c r="B22" s="66"/>
      <c r="C22" s="66"/>
      <c r="D22" s="66"/>
      <c r="E22" s="66"/>
      <c r="F22" s="66"/>
      <c r="G22" s="66"/>
      <c r="H22" s="66"/>
      <c r="I22" s="83"/>
    </row>
    <row r="23" spans="1:9">
      <c r="A23" s="53" t="s">
        <v>1474</v>
      </c>
      <c r="B23" s="67"/>
      <c r="C23" s="67"/>
      <c r="D23" s="67"/>
      <c r="E23" s="67"/>
      <c r="F23" s="67"/>
      <c r="G23" s="67"/>
      <c r="H23" s="67"/>
      <c r="I23" s="77"/>
    </row>
    <row r="24" ht="14.25" spans="1:9">
      <c r="A24" s="68" t="s">
        <v>1475</v>
      </c>
      <c r="B24" s="69"/>
      <c r="C24" s="69"/>
      <c r="D24" s="69"/>
      <c r="E24" s="69"/>
      <c r="F24" s="69"/>
      <c r="G24" s="69"/>
      <c r="H24" s="69"/>
      <c r="I24" s="84"/>
    </row>
    <row r="25" spans="1:9">
      <c r="A25" s="70" t="s">
        <v>1430</v>
      </c>
      <c r="B25" s="71"/>
      <c r="C25" s="71"/>
      <c r="D25" s="71"/>
      <c r="E25" s="71"/>
      <c r="F25" s="71"/>
      <c r="G25" s="71"/>
      <c r="H25" s="71"/>
      <c r="I25" s="71"/>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1476</v>
      </c>
      <c r="B1" s="2"/>
      <c r="C1" s="3"/>
      <c r="D1" s="4" t="s">
        <v>1477</v>
      </c>
      <c r="E1" s="5"/>
      <c r="F1" s="6"/>
      <c r="G1" s="7" t="s">
        <v>1478</v>
      </c>
      <c r="H1" s="8"/>
      <c r="I1" s="28"/>
      <c r="J1" s="29" t="s">
        <v>1479</v>
      </c>
      <c r="K1" s="30"/>
      <c r="L1" s="31"/>
      <c r="M1" s="32" t="s">
        <v>143</v>
      </c>
    </row>
    <row r="2" spans="1:12">
      <c r="A2" s="9">
        <v>1</v>
      </c>
      <c r="B2" s="10" t="s">
        <v>1480</v>
      </c>
      <c r="C2" s="11" t="s">
        <v>1481</v>
      </c>
      <c r="D2" s="12">
        <v>1</v>
      </c>
      <c r="E2" s="13" t="s">
        <v>1482</v>
      </c>
      <c r="F2" s="13" t="s">
        <v>432</v>
      </c>
      <c r="G2" s="14">
        <v>1</v>
      </c>
      <c r="H2" s="15" t="s">
        <v>1483</v>
      </c>
      <c r="I2" s="15" t="s">
        <v>402</v>
      </c>
      <c r="J2" s="33">
        <v>1</v>
      </c>
      <c r="K2" s="34" t="s">
        <v>164</v>
      </c>
      <c r="L2" s="34" t="s">
        <v>163</v>
      </c>
    </row>
    <row r="3" ht="14.25" spans="1:14">
      <c r="A3" s="9">
        <v>2</v>
      </c>
      <c r="B3" s="10" t="s">
        <v>1484</v>
      </c>
      <c r="C3" s="11" t="s">
        <v>163</v>
      </c>
      <c r="D3" s="12">
        <v>2</v>
      </c>
      <c r="E3" s="16" t="s">
        <v>464</v>
      </c>
      <c r="F3" s="16" t="s">
        <v>1485</v>
      </c>
      <c r="G3" s="14">
        <v>2</v>
      </c>
      <c r="H3" s="15" t="s">
        <v>1486</v>
      </c>
      <c r="I3" s="15" t="s">
        <v>1487</v>
      </c>
      <c r="J3" s="33">
        <v>2</v>
      </c>
      <c r="K3" s="34" t="s">
        <v>185</v>
      </c>
      <c r="L3" s="34" t="s">
        <v>184</v>
      </c>
      <c r="M3" s="35" t="s">
        <v>1488</v>
      </c>
      <c r="N3" s="36">
        <v>44817</v>
      </c>
    </row>
    <row r="4" spans="1:12">
      <c r="A4" s="9">
        <v>3</v>
      </c>
      <c r="B4" s="10" t="s">
        <v>1489</v>
      </c>
      <c r="C4" s="11" t="s">
        <v>184</v>
      </c>
      <c r="D4" s="12">
        <v>3</v>
      </c>
      <c r="E4" s="16" t="s">
        <v>538</v>
      </c>
      <c r="F4" s="16" t="s">
        <v>1490</v>
      </c>
      <c r="G4" s="14">
        <v>3</v>
      </c>
      <c r="H4" s="15" t="s">
        <v>712</v>
      </c>
      <c r="I4" s="15" t="s">
        <v>711</v>
      </c>
      <c r="J4" s="33">
        <v>3</v>
      </c>
      <c r="K4" s="34" t="s">
        <v>1491</v>
      </c>
      <c r="L4" s="34" t="s">
        <v>1492</v>
      </c>
    </row>
    <row r="5" ht="22.5" spans="1:12">
      <c r="A5" s="9">
        <v>4</v>
      </c>
      <c r="B5" s="10" t="s">
        <v>1493</v>
      </c>
      <c r="C5" s="11" t="s">
        <v>1492</v>
      </c>
      <c r="D5" s="12">
        <v>4</v>
      </c>
      <c r="E5" s="16" t="s">
        <v>1494</v>
      </c>
      <c r="F5" s="16" t="s">
        <v>1495</v>
      </c>
      <c r="G5" s="14">
        <v>4</v>
      </c>
      <c r="H5" s="15" t="s">
        <v>1496</v>
      </c>
      <c r="I5" s="15" t="s">
        <v>1497</v>
      </c>
      <c r="J5" s="33">
        <v>4</v>
      </c>
      <c r="K5" s="34" t="s">
        <v>1498</v>
      </c>
      <c r="L5" s="34" t="s">
        <v>203</v>
      </c>
    </row>
    <row r="6" spans="1:12">
      <c r="A6" s="9">
        <v>5</v>
      </c>
      <c r="B6" s="10" t="s">
        <v>1499</v>
      </c>
      <c r="C6" s="11" t="s">
        <v>499</v>
      </c>
      <c r="D6" s="12">
        <v>5</v>
      </c>
      <c r="E6" s="16" t="s">
        <v>1500</v>
      </c>
      <c r="F6" s="16" t="s">
        <v>1501</v>
      </c>
      <c r="G6" s="14">
        <v>5</v>
      </c>
      <c r="H6" s="15"/>
      <c r="I6" s="15"/>
      <c r="J6" s="33">
        <v>5</v>
      </c>
      <c r="K6" s="34" t="s">
        <v>396</v>
      </c>
      <c r="L6" s="34" t="s">
        <v>395</v>
      </c>
    </row>
    <row r="7" ht="24" spans="1:12">
      <c r="A7" s="9">
        <v>6</v>
      </c>
      <c r="B7" s="10" t="s">
        <v>1502</v>
      </c>
      <c r="C7" s="11" t="s">
        <v>1503</v>
      </c>
      <c r="D7" s="12">
        <v>6</v>
      </c>
      <c r="E7" s="16" t="s">
        <v>1141</v>
      </c>
      <c r="F7" s="16" t="s">
        <v>1504</v>
      </c>
      <c r="G7" s="14">
        <v>6</v>
      </c>
      <c r="H7" s="15" t="s">
        <v>406</v>
      </c>
      <c r="I7" s="15" t="s">
        <v>1505</v>
      </c>
      <c r="J7" s="33">
        <v>6</v>
      </c>
      <c r="K7" s="37" t="s">
        <v>1506</v>
      </c>
      <c r="L7" s="37" t="s">
        <v>1507</v>
      </c>
    </row>
    <row r="8" ht="146.25" spans="1:12">
      <c r="A8" s="9">
        <v>7</v>
      </c>
      <c r="B8" s="10" t="s">
        <v>1508</v>
      </c>
      <c r="C8" s="11" t="s">
        <v>1509</v>
      </c>
      <c r="D8" s="12">
        <v>7</v>
      </c>
      <c r="E8" s="16" t="s">
        <v>1510</v>
      </c>
      <c r="F8" s="16" t="s">
        <v>1511</v>
      </c>
      <c r="G8" s="14">
        <v>7</v>
      </c>
      <c r="H8" s="17" t="s">
        <v>1512</v>
      </c>
      <c r="I8" s="15" t="s">
        <v>1513</v>
      </c>
      <c r="J8" s="33">
        <v>7</v>
      </c>
      <c r="K8" s="38" t="s">
        <v>1500</v>
      </c>
      <c r="L8" s="38" t="s">
        <v>1501</v>
      </c>
    </row>
    <row r="9" spans="1:12">
      <c r="A9" s="9">
        <v>8</v>
      </c>
      <c r="B9" s="10" t="s">
        <v>1514</v>
      </c>
      <c r="C9" s="11" t="s">
        <v>314</v>
      </c>
      <c r="D9" s="12">
        <v>8</v>
      </c>
      <c r="E9" s="16" t="s">
        <v>1515</v>
      </c>
      <c r="F9" s="16" t="s">
        <v>1516</v>
      </c>
      <c r="G9" s="14">
        <v>8</v>
      </c>
      <c r="H9" s="18" t="s">
        <v>1067</v>
      </c>
      <c r="I9" s="15" t="s">
        <v>408</v>
      </c>
      <c r="J9" s="33">
        <v>8</v>
      </c>
      <c r="K9" s="38" t="s">
        <v>1517</v>
      </c>
      <c r="L9" s="38" t="s">
        <v>231</v>
      </c>
    </row>
    <row r="10" ht="157.5" spans="1:12">
      <c r="A10" s="9">
        <v>9</v>
      </c>
      <c r="B10" s="10" t="s">
        <v>461</v>
      </c>
      <c r="C10" s="11" t="s">
        <v>460</v>
      </c>
      <c r="D10" s="12">
        <v>9</v>
      </c>
      <c r="E10" s="16" t="s">
        <v>1518</v>
      </c>
      <c r="F10" s="16" t="s">
        <v>1519</v>
      </c>
      <c r="G10" s="14">
        <v>9</v>
      </c>
      <c r="H10" s="18" t="s">
        <v>1520</v>
      </c>
      <c r="I10" s="15" t="s">
        <v>1521</v>
      </c>
      <c r="J10" s="33">
        <v>9</v>
      </c>
      <c r="K10" s="38" t="s">
        <v>1522</v>
      </c>
      <c r="L10" s="38" t="s">
        <v>1485</v>
      </c>
    </row>
    <row r="11" ht="22.5" spans="1:12">
      <c r="A11" s="9">
        <v>10</v>
      </c>
      <c r="B11" s="10" t="s">
        <v>1523</v>
      </c>
      <c r="C11" s="11" t="s">
        <v>1524</v>
      </c>
      <c r="D11" s="12">
        <v>10</v>
      </c>
      <c r="E11" s="19" t="s">
        <v>1525</v>
      </c>
      <c r="F11" s="16" t="s">
        <v>1526</v>
      </c>
      <c r="G11" s="14">
        <v>10</v>
      </c>
      <c r="H11" s="15" t="s">
        <v>1119</v>
      </c>
      <c r="I11" s="15" t="s">
        <v>1527</v>
      </c>
      <c r="J11" s="33">
        <v>10</v>
      </c>
      <c r="K11" s="38" t="s">
        <v>1515</v>
      </c>
      <c r="L11" s="38" t="s">
        <v>1516</v>
      </c>
    </row>
    <row r="12" spans="1:12">
      <c r="A12" s="9">
        <v>11</v>
      </c>
      <c r="B12" s="10" t="s">
        <v>1528</v>
      </c>
      <c r="C12" s="11" t="s">
        <v>1529</v>
      </c>
      <c r="D12" s="12">
        <v>11</v>
      </c>
      <c r="E12" s="19" t="s">
        <v>1530</v>
      </c>
      <c r="F12" s="16" t="s">
        <v>1531</v>
      </c>
      <c r="G12" s="14">
        <v>11</v>
      </c>
      <c r="H12" s="15" t="s">
        <v>1532</v>
      </c>
      <c r="I12" s="18" t="s">
        <v>1533</v>
      </c>
      <c r="J12" s="33">
        <v>11</v>
      </c>
      <c r="K12" s="38" t="s">
        <v>1097</v>
      </c>
      <c r="L12" s="38" t="s">
        <v>444</v>
      </c>
    </row>
    <row r="13" spans="1:12">
      <c r="A13" s="9">
        <v>12</v>
      </c>
      <c r="B13" s="10" t="s">
        <v>1534</v>
      </c>
      <c r="C13" s="11" t="s">
        <v>1200</v>
      </c>
      <c r="D13" s="12">
        <v>12</v>
      </c>
      <c r="E13" s="19" t="s">
        <v>1535</v>
      </c>
      <c r="F13" s="16" t="s">
        <v>717</v>
      </c>
      <c r="G13" s="14">
        <v>12</v>
      </c>
      <c r="H13" s="15" t="s">
        <v>1536</v>
      </c>
      <c r="I13" s="15" t="s">
        <v>1490</v>
      </c>
      <c r="J13" s="33">
        <v>12</v>
      </c>
      <c r="K13" s="38" t="s">
        <v>513</v>
      </c>
      <c r="L13" s="38" t="s">
        <v>1176</v>
      </c>
    </row>
    <row r="14" ht="33.75" spans="1:12">
      <c r="A14" s="9">
        <v>13</v>
      </c>
      <c r="B14" s="10" t="s">
        <v>1128</v>
      </c>
      <c r="C14" s="11" t="s">
        <v>1503</v>
      </c>
      <c r="D14" s="12">
        <v>13</v>
      </c>
      <c r="E14" s="19" t="s">
        <v>1537</v>
      </c>
      <c r="F14" s="16" t="s">
        <v>1533</v>
      </c>
      <c r="G14" s="14">
        <v>13</v>
      </c>
      <c r="H14" s="15" t="s">
        <v>1538</v>
      </c>
      <c r="I14" s="15" t="s">
        <v>1539</v>
      </c>
      <c r="J14" s="33">
        <v>13</v>
      </c>
      <c r="K14" s="38" t="s">
        <v>1540</v>
      </c>
      <c r="L14" s="38" t="s">
        <v>1541</v>
      </c>
    </row>
    <row r="15" ht="27" spans="1:12">
      <c r="A15" s="9">
        <v>14</v>
      </c>
      <c r="B15" s="10" t="s">
        <v>1542</v>
      </c>
      <c r="C15" s="11" t="s">
        <v>1543</v>
      </c>
      <c r="D15" s="12">
        <v>14</v>
      </c>
      <c r="E15" s="19" t="s">
        <v>680</v>
      </c>
      <c r="F15" s="16" t="s">
        <v>1124</v>
      </c>
      <c r="G15" s="14">
        <v>14</v>
      </c>
      <c r="H15" s="15" t="s">
        <v>1544</v>
      </c>
      <c r="I15" s="15" t="s">
        <v>1545</v>
      </c>
      <c r="J15" s="33">
        <v>14</v>
      </c>
      <c r="K15" s="38" t="s">
        <v>1546</v>
      </c>
      <c r="L15" s="38" t="s">
        <v>392</v>
      </c>
    </row>
    <row r="16" spans="1:12">
      <c r="A16" s="9">
        <v>15</v>
      </c>
      <c r="B16" s="10" t="s">
        <v>1081</v>
      </c>
      <c r="C16" s="11" t="s">
        <v>187</v>
      </c>
      <c r="D16" s="12">
        <v>15</v>
      </c>
      <c r="E16" s="19" t="s">
        <v>1547</v>
      </c>
      <c r="F16" s="16" t="s">
        <v>1548</v>
      </c>
      <c r="G16" s="14">
        <v>15</v>
      </c>
      <c r="H16" s="15" t="s">
        <v>565</v>
      </c>
      <c r="I16" s="15" t="s">
        <v>1549</v>
      </c>
      <c r="J16" s="33">
        <v>15</v>
      </c>
      <c r="K16" s="38" t="s">
        <v>1067</v>
      </c>
      <c r="L16" s="38" t="s">
        <v>408</v>
      </c>
    </row>
    <row r="17" ht="135" spans="1:12">
      <c r="A17" s="9">
        <v>16</v>
      </c>
      <c r="B17" s="10" t="s">
        <v>1550</v>
      </c>
      <c r="C17" s="11" t="s">
        <v>1551</v>
      </c>
      <c r="D17" s="12">
        <v>16</v>
      </c>
      <c r="E17" s="19" t="s">
        <v>1552</v>
      </c>
      <c r="F17" s="16" t="s">
        <v>1553</v>
      </c>
      <c r="G17" s="14">
        <v>16</v>
      </c>
      <c r="H17" s="15" t="s">
        <v>1554</v>
      </c>
      <c r="I17" s="15" t="s">
        <v>1555</v>
      </c>
      <c r="J17" s="33">
        <v>16</v>
      </c>
      <c r="K17" s="39" t="s">
        <v>1556</v>
      </c>
      <c r="L17" s="39" t="s">
        <v>1557</v>
      </c>
    </row>
    <row r="18" ht="24" spans="1:12">
      <c r="A18" s="9">
        <v>17</v>
      </c>
      <c r="B18" s="10" t="s">
        <v>1134</v>
      </c>
      <c r="C18" s="11" t="s">
        <v>1558</v>
      </c>
      <c r="D18" s="12">
        <v>17</v>
      </c>
      <c r="E18" s="19" t="s">
        <v>1559</v>
      </c>
      <c r="F18" s="16" t="s">
        <v>1560</v>
      </c>
      <c r="G18" s="14">
        <v>17</v>
      </c>
      <c r="H18" s="15" t="s">
        <v>1561</v>
      </c>
      <c r="I18" s="15" t="s">
        <v>1562</v>
      </c>
      <c r="J18" s="33">
        <v>17</v>
      </c>
      <c r="K18" s="40" t="s">
        <v>1563</v>
      </c>
      <c r="L18" s="40" t="s">
        <v>543</v>
      </c>
    </row>
    <row r="19" ht="22.5" spans="1:12">
      <c r="A19" s="9">
        <v>18</v>
      </c>
      <c r="B19" s="10" t="s">
        <v>1564</v>
      </c>
      <c r="C19" s="11" t="s">
        <v>1565</v>
      </c>
      <c r="D19" s="12">
        <v>18</v>
      </c>
      <c r="E19" s="19" t="s">
        <v>1566</v>
      </c>
      <c r="F19" s="16" t="s">
        <v>1567</v>
      </c>
      <c r="G19" s="14">
        <v>18</v>
      </c>
      <c r="H19" s="15" t="s">
        <v>1568</v>
      </c>
      <c r="I19" s="15" t="s">
        <v>546</v>
      </c>
      <c r="J19" s="33">
        <v>18</v>
      </c>
      <c r="K19" s="40" t="s">
        <v>1569</v>
      </c>
      <c r="L19" s="40" t="s">
        <v>1175</v>
      </c>
    </row>
    <row r="20" ht="24" spans="1:9">
      <c r="A20" s="9">
        <v>19</v>
      </c>
      <c r="B20" s="10" t="s">
        <v>253</v>
      </c>
      <c r="C20" s="11" t="s">
        <v>252</v>
      </c>
      <c r="D20" s="12">
        <v>19</v>
      </c>
      <c r="E20" s="19" t="s">
        <v>1570</v>
      </c>
      <c r="F20" s="16" t="s">
        <v>1571</v>
      </c>
      <c r="G20" s="14">
        <v>19</v>
      </c>
      <c r="H20" s="15"/>
      <c r="I20" s="15"/>
    </row>
    <row r="21" ht="24" spans="1:9">
      <c r="A21" s="9">
        <v>20</v>
      </c>
      <c r="B21" s="10" t="s">
        <v>1145</v>
      </c>
      <c r="C21" s="11" t="s">
        <v>194</v>
      </c>
      <c r="D21" s="12">
        <v>20</v>
      </c>
      <c r="E21" s="19" t="s">
        <v>1572</v>
      </c>
      <c r="F21" s="16" t="s">
        <v>1573</v>
      </c>
      <c r="G21" s="14">
        <v>20</v>
      </c>
      <c r="H21" s="15" t="s">
        <v>1574</v>
      </c>
      <c r="I21" s="15" t="s">
        <v>506</v>
      </c>
    </row>
    <row r="22" ht="33.75" spans="1:9">
      <c r="A22" s="9">
        <v>21</v>
      </c>
      <c r="B22" s="10" t="s">
        <v>1522</v>
      </c>
      <c r="C22" s="11" t="s">
        <v>1485</v>
      </c>
      <c r="D22" s="12">
        <v>21</v>
      </c>
      <c r="E22" s="19" t="s">
        <v>1575</v>
      </c>
      <c r="F22" s="16" t="s">
        <v>816</v>
      </c>
      <c r="G22" s="14">
        <v>21</v>
      </c>
      <c r="H22" s="15" t="s">
        <v>1528</v>
      </c>
      <c r="I22" s="15" t="s">
        <v>1529</v>
      </c>
    </row>
    <row r="23" ht="22.5" spans="1:9">
      <c r="A23" s="9">
        <v>22</v>
      </c>
      <c r="B23" s="10" t="s">
        <v>1576</v>
      </c>
      <c r="C23" s="11" t="s">
        <v>1577</v>
      </c>
      <c r="D23" s="12">
        <v>22</v>
      </c>
      <c r="E23" s="19" t="s">
        <v>1578</v>
      </c>
      <c r="F23" s="16" t="s">
        <v>798</v>
      </c>
      <c r="G23" s="14">
        <v>22</v>
      </c>
      <c r="H23" s="15" t="s">
        <v>418</v>
      </c>
      <c r="I23" s="15" t="s">
        <v>417</v>
      </c>
    </row>
    <row r="24" ht="22.5" spans="1:9">
      <c r="A24" s="9">
        <v>23</v>
      </c>
      <c r="B24" s="10" t="s">
        <v>1579</v>
      </c>
      <c r="C24" s="11" t="s">
        <v>1580</v>
      </c>
      <c r="D24" s="12">
        <v>23</v>
      </c>
      <c r="E24" s="19" t="s">
        <v>1563</v>
      </c>
      <c r="F24" s="16" t="s">
        <v>543</v>
      </c>
      <c r="G24" s="14">
        <v>23</v>
      </c>
      <c r="H24" s="15" t="s">
        <v>1581</v>
      </c>
      <c r="I24" s="15" t="s">
        <v>386</v>
      </c>
    </row>
    <row r="25" ht="33.75" spans="1:9">
      <c r="A25" s="20">
        <v>24</v>
      </c>
      <c r="B25" s="21" t="s">
        <v>1582</v>
      </c>
      <c r="C25" s="22" t="s">
        <v>1583</v>
      </c>
      <c r="D25" s="23">
        <v>24</v>
      </c>
      <c r="E25" s="19" t="s">
        <v>1584</v>
      </c>
      <c r="F25" s="16" t="s">
        <v>1585</v>
      </c>
      <c r="G25" s="14">
        <v>24</v>
      </c>
      <c r="H25" s="15" t="s">
        <v>1586</v>
      </c>
      <c r="I25" s="15" t="s">
        <v>1587</v>
      </c>
    </row>
    <row r="26" ht="28" customHeight="1" spans="1:9">
      <c r="A26" s="20">
        <v>25</v>
      </c>
      <c r="B26" s="21" t="s">
        <v>1588</v>
      </c>
      <c r="C26" s="22" t="s">
        <v>1589</v>
      </c>
      <c r="D26" s="24">
        <v>25</v>
      </c>
      <c r="E26" s="25" t="s">
        <v>1590</v>
      </c>
      <c r="F26" s="16" t="s">
        <v>1591</v>
      </c>
      <c r="G26" s="14">
        <v>25</v>
      </c>
      <c r="H26" s="15" t="s">
        <v>1592</v>
      </c>
      <c r="I26" s="15" t="s">
        <v>540</v>
      </c>
    </row>
    <row r="27" ht="45" spans="1:9">
      <c r="A27" s="20">
        <v>26</v>
      </c>
      <c r="B27" s="21" t="s">
        <v>427</v>
      </c>
      <c r="C27" s="22" t="s">
        <v>426</v>
      </c>
      <c r="D27" s="24">
        <v>26</v>
      </c>
      <c r="E27" s="25" t="s">
        <v>1593</v>
      </c>
      <c r="F27" s="16" t="s">
        <v>1594</v>
      </c>
      <c r="G27" s="14">
        <v>26</v>
      </c>
      <c r="H27" s="15" t="s">
        <v>1086</v>
      </c>
      <c r="I27" s="15" t="s">
        <v>1583</v>
      </c>
    </row>
    <row r="28" ht="14.25" spans="1:9">
      <c r="A28" s="20">
        <v>27</v>
      </c>
      <c r="B28" s="21" t="s">
        <v>1595</v>
      </c>
      <c r="C28" s="22" t="s">
        <v>1596</v>
      </c>
      <c r="D28" s="26"/>
      <c r="E28" s="26"/>
      <c r="F28" s="26"/>
      <c r="G28" s="14">
        <v>27</v>
      </c>
      <c r="H28" s="15" t="s">
        <v>1597</v>
      </c>
      <c r="I28" s="15" t="s">
        <v>1589</v>
      </c>
    </row>
    <row r="29" ht="26" customHeight="1" spans="1:9">
      <c r="A29" s="20">
        <v>28</v>
      </c>
      <c r="B29" s="21" t="s">
        <v>1598</v>
      </c>
      <c r="C29" s="22" t="s">
        <v>1490</v>
      </c>
      <c r="D29" s="26"/>
      <c r="E29" s="26"/>
      <c r="F29" s="26"/>
      <c r="G29" s="14">
        <v>28</v>
      </c>
      <c r="H29" s="15" t="s">
        <v>1599</v>
      </c>
      <c r="I29" s="15" t="s">
        <v>1600</v>
      </c>
    </row>
    <row r="30" ht="22.5" spans="1:9">
      <c r="A30" s="20">
        <v>29</v>
      </c>
      <c r="B30" s="21" t="s">
        <v>1601</v>
      </c>
      <c r="C30" s="22" t="s">
        <v>1173</v>
      </c>
      <c r="D30" s="26"/>
      <c r="E30" s="26"/>
      <c r="F30" s="26"/>
      <c r="G30" s="14">
        <v>29</v>
      </c>
      <c r="H30" s="15" t="s">
        <v>1602</v>
      </c>
      <c r="I30" s="15" t="s">
        <v>549</v>
      </c>
    </row>
    <row r="31" ht="33.75" spans="1:9">
      <c r="A31" s="20">
        <v>30</v>
      </c>
      <c r="B31" s="21" t="s">
        <v>1603</v>
      </c>
      <c r="C31" s="22" t="s">
        <v>1604</v>
      </c>
      <c r="D31" s="26"/>
      <c r="E31" s="27"/>
      <c r="F31" s="26"/>
      <c r="G31" s="14">
        <v>30</v>
      </c>
      <c r="H31" s="15" t="s">
        <v>1605</v>
      </c>
      <c r="I31" s="15" t="s">
        <v>1606</v>
      </c>
    </row>
    <row r="32" ht="14.25" spans="1:9">
      <c r="A32" s="20">
        <v>31</v>
      </c>
      <c r="B32" s="21" t="s">
        <v>433</v>
      </c>
      <c r="C32" s="22" t="s">
        <v>432</v>
      </c>
      <c r="D32" s="26"/>
      <c r="E32" s="27"/>
      <c r="F32" s="26"/>
      <c r="G32" s="14">
        <v>31</v>
      </c>
      <c r="H32" s="15" t="s">
        <v>1607</v>
      </c>
      <c r="I32" s="15" t="s">
        <v>423</v>
      </c>
    </row>
    <row r="33" ht="33.75" spans="1:9">
      <c r="A33" s="20">
        <v>32</v>
      </c>
      <c r="B33" s="21" t="s">
        <v>1608</v>
      </c>
      <c r="C33" s="22" t="s">
        <v>659</v>
      </c>
      <c r="D33" s="26"/>
      <c r="E33" s="27"/>
      <c r="F33" s="26"/>
      <c r="G33" s="14">
        <v>32</v>
      </c>
      <c r="H33" s="15" t="s">
        <v>1609</v>
      </c>
      <c r="I33" s="15" t="s">
        <v>1610</v>
      </c>
    </row>
    <row r="34" ht="14.25" spans="1:9">
      <c r="A34" s="20">
        <v>33</v>
      </c>
      <c r="B34" s="21" t="s">
        <v>1611</v>
      </c>
      <c r="C34" s="22" t="s">
        <v>1612</v>
      </c>
      <c r="D34" s="26"/>
      <c r="E34" s="27"/>
      <c r="F34" s="26"/>
      <c r="G34" s="14">
        <v>33</v>
      </c>
      <c r="H34" s="15" t="s">
        <v>433</v>
      </c>
      <c r="I34" s="15" t="s">
        <v>432</v>
      </c>
    </row>
    <row r="35" ht="24" spans="1:9">
      <c r="A35" s="20">
        <v>34</v>
      </c>
      <c r="B35" s="21" t="s">
        <v>1613</v>
      </c>
      <c r="C35" s="22" t="s">
        <v>1551</v>
      </c>
      <c r="D35" s="26"/>
      <c r="E35" s="27"/>
      <c r="F35" s="26"/>
      <c r="G35" s="14">
        <v>34</v>
      </c>
      <c r="H35" s="15" t="s">
        <v>1614</v>
      </c>
      <c r="I35" s="15" t="s">
        <v>429</v>
      </c>
    </row>
    <row r="36" ht="157.5" spans="1:9">
      <c r="A36" s="20">
        <v>35</v>
      </c>
      <c r="B36" s="21" t="s">
        <v>1570</v>
      </c>
      <c r="C36" s="22" t="s">
        <v>1571</v>
      </c>
      <c r="D36" s="26"/>
      <c r="E36" s="27"/>
      <c r="F36" s="26"/>
      <c r="G36" s="14">
        <v>35</v>
      </c>
      <c r="H36" s="15" t="s">
        <v>1615</v>
      </c>
      <c r="I36" s="15" t="s">
        <v>1616</v>
      </c>
    </row>
    <row r="37" ht="40" customHeight="1" spans="1:9">
      <c r="A37" s="20">
        <v>36</v>
      </c>
      <c r="B37" s="21" t="s">
        <v>1617</v>
      </c>
      <c r="C37" s="22" t="s">
        <v>543</v>
      </c>
      <c r="D37" s="26"/>
      <c r="E37" s="27"/>
      <c r="F37" s="26"/>
      <c r="G37" s="14">
        <v>36</v>
      </c>
      <c r="H37" s="15" t="s">
        <v>1618</v>
      </c>
      <c r="I37" s="15" t="s">
        <v>1619</v>
      </c>
    </row>
    <row r="38" ht="55" customHeight="1" spans="1:9">
      <c r="A38" s="20">
        <v>37</v>
      </c>
      <c r="B38" s="21" t="s">
        <v>1620</v>
      </c>
      <c r="C38" s="22" t="s">
        <v>1585</v>
      </c>
      <c r="D38" s="26"/>
      <c r="E38" s="27"/>
      <c r="F38" s="26"/>
      <c r="G38" s="14">
        <v>37</v>
      </c>
      <c r="H38" s="15"/>
      <c r="I38" s="15"/>
    </row>
    <row r="39" ht="22" customHeight="1" spans="1:9">
      <c r="A39" s="20">
        <v>38</v>
      </c>
      <c r="B39" s="21" t="s">
        <v>1621</v>
      </c>
      <c r="C39" s="22" t="s">
        <v>1487</v>
      </c>
      <c r="D39" s="26"/>
      <c r="E39" s="27"/>
      <c r="F39" s="26"/>
      <c r="G39" s="14">
        <v>38</v>
      </c>
      <c r="H39" s="15" t="s">
        <v>1590</v>
      </c>
      <c r="I39" s="15" t="s">
        <v>1591</v>
      </c>
    </row>
    <row r="40" ht="14.25" spans="1:12">
      <c r="A40" s="20">
        <v>39</v>
      </c>
      <c r="B40" s="21" t="s">
        <v>1622</v>
      </c>
      <c r="C40" s="22" t="s">
        <v>1623</v>
      </c>
      <c r="D40" s="26"/>
      <c r="E40" s="27"/>
      <c r="F40" s="26"/>
      <c r="G40" s="14">
        <v>39</v>
      </c>
      <c r="H40" s="15" t="s">
        <v>1550</v>
      </c>
      <c r="I40" s="15" t="s">
        <v>1624</v>
      </c>
      <c r="J40" s="41"/>
      <c r="K40" s="41"/>
      <c r="L40" s="41"/>
    </row>
    <row r="41" ht="14.25" spans="1:12">
      <c r="A41" s="27"/>
      <c r="B41" s="27"/>
      <c r="C41" s="27"/>
      <c r="D41" s="26"/>
      <c r="E41" s="27"/>
      <c r="F41" s="26"/>
      <c r="G41" s="14">
        <v>40</v>
      </c>
      <c r="H41" s="15" t="s">
        <v>1098</v>
      </c>
      <c r="I41" s="15" t="s">
        <v>1625</v>
      </c>
      <c r="J41" s="41"/>
      <c r="K41" s="41"/>
      <c r="L41" s="41"/>
    </row>
    <row r="42" ht="14.25" spans="1:12">
      <c r="A42" s="27"/>
      <c r="B42" s="27"/>
      <c r="C42" s="27"/>
      <c r="D42" s="26"/>
      <c r="E42" s="27"/>
      <c r="F42" s="26"/>
      <c r="G42" s="14">
        <v>41</v>
      </c>
      <c r="H42" s="15"/>
      <c r="I42" s="15"/>
      <c r="J42" s="41"/>
      <c r="K42" s="41"/>
      <c r="L42" s="41"/>
    </row>
    <row r="43" ht="14.25" spans="1:12">
      <c r="A43" s="27"/>
      <c r="B43" s="27"/>
      <c r="C43" s="27"/>
      <c r="D43" s="26"/>
      <c r="E43" s="27"/>
      <c r="F43" s="26"/>
      <c r="G43" s="14">
        <v>42</v>
      </c>
      <c r="H43" s="15" t="s">
        <v>1626</v>
      </c>
      <c r="I43" s="15" t="s">
        <v>1623</v>
      </c>
      <c r="J43" s="41"/>
      <c r="K43" s="41"/>
      <c r="L43" s="41"/>
    </row>
    <row r="44" ht="14.25" spans="1:12">
      <c r="A44" s="27"/>
      <c r="B44" s="27"/>
      <c r="C44" s="27"/>
      <c r="D44" s="26"/>
      <c r="E44" s="27"/>
      <c r="F44" s="26"/>
      <c r="G44" s="14">
        <v>43</v>
      </c>
      <c r="H44" s="15" t="s">
        <v>583</v>
      </c>
      <c r="I44" s="15" t="s">
        <v>1627</v>
      </c>
      <c r="J44" s="41"/>
      <c r="K44" s="41"/>
      <c r="L44" s="41"/>
    </row>
    <row r="45" ht="33.75" spans="1:12">
      <c r="A45" s="27"/>
      <c r="B45" s="27"/>
      <c r="C45" s="27"/>
      <c r="D45" s="26"/>
      <c r="E45" s="27"/>
      <c r="F45" s="26"/>
      <c r="G45" s="14">
        <v>44</v>
      </c>
      <c r="H45" s="15" t="s">
        <v>1628</v>
      </c>
      <c r="I45" s="15" t="s">
        <v>1629</v>
      </c>
      <c r="J45" s="41"/>
      <c r="K45" s="41"/>
      <c r="L45" s="41"/>
    </row>
    <row r="46" ht="14.25" spans="1:12">
      <c r="A46" s="27"/>
      <c r="B46" s="27"/>
      <c r="C46" s="27"/>
      <c r="D46" s="26"/>
      <c r="E46" s="27"/>
      <c r="F46" s="26"/>
      <c r="G46" s="14">
        <v>45</v>
      </c>
      <c r="H46" s="15"/>
      <c r="I46" s="15"/>
      <c r="J46" s="41"/>
      <c r="K46" s="41"/>
      <c r="L46" s="41"/>
    </row>
    <row r="47" ht="14.25" spans="1:12">
      <c r="A47" s="27"/>
      <c r="B47" s="27"/>
      <c r="C47" s="27"/>
      <c r="D47" s="26"/>
      <c r="E47" s="27"/>
      <c r="F47" s="26"/>
      <c r="G47" s="14">
        <v>46</v>
      </c>
      <c r="H47" s="15" t="s">
        <v>775</v>
      </c>
      <c r="I47" s="15" t="s">
        <v>1630</v>
      </c>
      <c r="J47" s="41"/>
      <c r="K47" s="41"/>
      <c r="L47" s="41"/>
    </row>
    <row r="48" ht="14.25" spans="1:12">
      <c r="A48" s="27"/>
      <c r="B48" s="27"/>
      <c r="C48" s="27"/>
      <c r="D48" s="26"/>
      <c r="E48" s="27"/>
      <c r="F48" s="26"/>
      <c r="G48" s="14">
        <v>47</v>
      </c>
      <c r="H48" s="15"/>
      <c r="I48" s="15"/>
      <c r="J48" s="41"/>
      <c r="K48" s="41"/>
      <c r="L48" s="41"/>
    </row>
    <row r="49" ht="14.25" spans="1:12">
      <c r="A49" s="27"/>
      <c r="B49" s="27"/>
      <c r="C49" s="27"/>
      <c r="D49" s="26"/>
      <c r="E49" s="27"/>
      <c r="F49" s="26"/>
      <c r="G49" s="14">
        <v>48</v>
      </c>
      <c r="H49" s="18" t="s">
        <v>1631</v>
      </c>
      <c r="I49" s="15" t="s">
        <v>1632</v>
      </c>
      <c r="J49" s="41"/>
      <c r="K49" s="41"/>
      <c r="L49" s="41"/>
    </row>
    <row r="50" ht="123.75" spans="1:12">
      <c r="A50" s="27"/>
      <c r="B50" s="27"/>
      <c r="C50" s="27"/>
      <c r="D50" s="26"/>
      <c r="E50" s="27"/>
      <c r="F50" s="26"/>
      <c r="G50" s="14">
        <v>49</v>
      </c>
      <c r="H50" s="15" t="s">
        <v>1633</v>
      </c>
      <c r="I50" s="15" t="s">
        <v>1634</v>
      </c>
      <c r="J50" s="41"/>
      <c r="K50" s="41"/>
      <c r="L50" s="41"/>
    </row>
    <row r="51" ht="157.5" spans="1:12">
      <c r="A51" s="27"/>
      <c r="B51" s="27"/>
      <c r="C51" s="27"/>
      <c r="D51" s="26"/>
      <c r="E51" s="27"/>
      <c r="F51" s="26"/>
      <c r="G51" s="14">
        <v>50</v>
      </c>
      <c r="H51" s="15" t="s">
        <v>1635</v>
      </c>
      <c r="I51" s="15" t="s">
        <v>1636</v>
      </c>
      <c r="J51" s="41"/>
      <c r="K51" s="41"/>
      <c r="L51" s="41"/>
    </row>
    <row r="52" ht="22.5" spans="1:12">
      <c r="A52" s="27"/>
      <c r="B52" s="27"/>
      <c r="C52" s="27"/>
      <c r="D52" s="27"/>
      <c r="E52" s="27"/>
      <c r="F52" s="26"/>
      <c r="G52" s="14">
        <v>51</v>
      </c>
      <c r="H52" s="15" t="s">
        <v>1637</v>
      </c>
      <c r="I52" s="15" t="s">
        <v>1638</v>
      </c>
      <c r="J52" s="41"/>
      <c r="K52" s="41"/>
      <c r="L52" s="41"/>
    </row>
    <row r="53" ht="14.25" spans="1:12">
      <c r="A53" s="27"/>
      <c r="B53" s="27"/>
      <c r="C53" s="27"/>
      <c r="D53" s="27"/>
      <c r="E53" s="27"/>
      <c r="F53" s="26"/>
      <c r="G53" s="14">
        <v>52</v>
      </c>
      <c r="H53" s="15" t="s">
        <v>781</v>
      </c>
      <c r="I53" s="15" t="s">
        <v>780</v>
      </c>
      <c r="J53" s="41"/>
      <c r="K53" s="41"/>
      <c r="L53" s="41"/>
    </row>
    <row r="54" ht="123.75" spans="1:12">
      <c r="A54" s="27"/>
      <c r="B54" s="27"/>
      <c r="C54" s="27"/>
      <c r="D54" s="27"/>
      <c r="E54" s="27"/>
      <c r="F54" s="26"/>
      <c r="G54" s="14">
        <v>53</v>
      </c>
      <c r="H54" s="18" t="s">
        <v>1639</v>
      </c>
      <c r="I54" s="15" t="s">
        <v>1640</v>
      </c>
      <c r="J54" s="41"/>
      <c r="K54" s="41"/>
      <c r="L54" s="41"/>
    </row>
    <row r="55" ht="14.25" spans="1:12">
      <c r="A55" s="27"/>
      <c r="B55" s="27"/>
      <c r="C55" s="27"/>
      <c r="D55" s="27"/>
      <c r="E55" s="27"/>
      <c r="F55" s="26"/>
      <c r="G55" s="14">
        <v>54</v>
      </c>
      <c r="H55" s="15" t="s">
        <v>1510</v>
      </c>
      <c r="I55" s="15" t="s">
        <v>1511</v>
      </c>
      <c r="J55" s="41"/>
      <c r="K55" s="41"/>
      <c r="L55" s="41"/>
    </row>
    <row r="56" ht="67.5" spans="1:12">
      <c r="A56" s="27"/>
      <c r="B56" s="27"/>
      <c r="C56" s="27"/>
      <c r="D56" s="27"/>
      <c r="E56" s="27"/>
      <c r="F56" s="26"/>
      <c r="G56" s="14">
        <v>55</v>
      </c>
      <c r="H56" s="15" t="s">
        <v>1641</v>
      </c>
      <c r="I56" s="15" t="s">
        <v>1642</v>
      </c>
      <c r="J56" s="41"/>
      <c r="K56" s="41"/>
      <c r="L56" s="41"/>
    </row>
    <row r="57" ht="14.25" spans="1:12">
      <c r="A57" s="26"/>
      <c r="B57" s="26"/>
      <c r="C57" s="26"/>
      <c r="D57" s="27"/>
      <c r="E57" s="27"/>
      <c r="F57" s="26"/>
      <c r="G57" s="14">
        <v>56</v>
      </c>
      <c r="H57" s="15" t="s">
        <v>1522</v>
      </c>
      <c r="I57" s="15" t="s">
        <v>1485</v>
      </c>
      <c r="J57" s="41"/>
      <c r="K57" s="41"/>
      <c r="L57" s="41"/>
    </row>
    <row r="58" ht="22.5" spans="1:12">
      <c r="A58" s="26"/>
      <c r="B58" s="26"/>
      <c r="C58" s="26"/>
      <c r="D58" s="27"/>
      <c r="E58" s="27"/>
      <c r="F58" s="26"/>
      <c r="G58" s="14">
        <v>57</v>
      </c>
      <c r="H58" s="15" t="s">
        <v>1643</v>
      </c>
      <c r="I58" s="15" t="s">
        <v>1644</v>
      </c>
      <c r="J58" s="41"/>
      <c r="K58" s="41"/>
      <c r="L58" s="41"/>
    </row>
    <row r="59" ht="33.75" spans="1:12">
      <c r="A59" s="26"/>
      <c r="B59" s="26"/>
      <c r="C59" s="26"/>
      <c r="D59" s="27"/>
      <c r="E59" s="27"/>
      <c r="F59" s="26"/>
      <c r="G59" s="14">
        <v>58</v>
      </c>
      <c r="H59" s="15" t="s">
        <v>1645</v>
      </c>
      <c r="I59" s="15" t="s">
        <v>1646</v>
      </c>
      <c r="J59" s="41"/>
      <c r="K59" s="41"/>
      <c r="L59" s="41"/>
    </row>
    <row r="60" ht="14.25" spans="1:12">
      <c r="A60" s="26"/>
      <c r="B60" s="26"/>
      <c r="C60" s="26"/>
      <c r="D60" s="27"/>
      <c r="E60" s="27"/>
      <c r="F60" s="26"/>
      <c r="G60" s="14">
        <v>59</v>
      </c>
      <c r="H60" s="15" t="s">
        <v>1540</v>
      </c>
      <c r="I60" s="15" t="s">
        <v>1541</v>
      </c>
      <c r="J60" s="41"/>
      <c r="K60" s="41"/>
      <c r="L60" s="41"/>
    </row>
    <row r="61" ht="14.25" spans="1:12">
      <c r="A61" s="26"/>
      <c r="B61" s="26"/>
      <c r="C61" s="26"/>
      <c r="D61" s="27"/>
      <c r="E61" s="27"/>
      <c r="F61" s="26"/>
      <c r="G61" s="14">
        <v>60</v>
      </c>
      <c r="H61" s="15"/>
      <c r="I61" s="15"/>
      <c r="J61" s="41"/>
      <c r="K61" s="41"/>
      <c r="L61" s="41"/>
    </row>
    <row r="62" ht="14.25" spans="1:12">
      <c r="A62" s="26"/>
      <c r="B62" s="26"/>
      <c r="C62" s="26"/>
      <c r="D62" s="27"/>
      <c r="E62" s="27"/>
      <c r="F62" s="26"/>
      <c r="G62" s="14">
        <v>61</v>
      </c>
      <c r="H62" s="15"/>
      <c r="I62" s="15"/>
      <c r="J62" s="41"/>
      <c r="K62" s="41"/>
      <c r="L62" s="41"/>
    </row>
    <row r="63" ht="14.25" spans="1:12">
      <c r="A63" s="26"/>
      <c r="B63" s="26"/>
      <c r="C63" s="26"/>
      <c r="D63" s="27"/>
      <c r="E63" s="27"/>
      <c r="F63" s="27"/>
      <c r="G63" s="14">
        <v>62</v>
      </c>
      <c r="H63" s="15" t="s">
        <v>1647</v>
      </c>
      <c r="I63" s="15" t="s">
        <v>612</v>
      </c>
      <c r="J63" s="41"/>
      <c r="K63" s="41"/>
      <c r="L63" s="41"/>
    </row>
    <row r="64" ht="45" spans="1:12">
      <c r="A64" s="26"/>
      <c r="B64" s="26"/>
      <c r="C64" s="26"/>
      <c r="D64" s="27"/>
      <c r="E64" s="27"/>
      <c r="F64" s="27"/>
      <c r="G64" s="14">
        <v>63</v>
      </c>
      <c r="H64" s="15" t="s">
        <v>1648</v>
      </c>
      <c r="I64" s="15" t="s">
        <v>1649</v>
      </c>
      <c r="J64" s="41"/>
      <c r="K64" s="41"/>
      <c r="L64" s="41"/>
    </row>
    <row r="65" ht="14.25" spans="1:12">
      <c r="A65" s="26"/>
      <c r="B65" s="26"/>
      <c r="C65" s="26"/>
      <c r="D65" s="27"/>
      <c r="E65" s="27"/>
      <c r="F65" s="27"/>
      <c r="G65" s="14">
        <v>64</v>
      </c>
      <c r="H65" s="15" t="s">
        <v>1650</v>
      </c>
      <c r="I65" s="15" t="s">
        <v>483</v>
      </c>
      <c r="J65" s="41"/>
      <c r="K65" s="41"/>
      <c r="L65" s="41"/>
    </row>
    <row r="66" ht="22.5" spans="1:12">
      <c r="A66" s="26"/>
      <c r="B66" s="26"/>
      <c r="C66" s="26"/>
      <c r="D66" s="27"/>
      <c r="E66" s="27"/>
      <c r="F66" s="27"/>
      <c r="G66" s="14">
        <v>65</v>
      </c>
      <c r="H66" s="15" t="s">
        <v>1651</v>
      </c>
      <c r="I66" s="15" t="s">
        <v>1652</v>
      </c>
      <c r="J66" s="41"/>
      <c r="K66" s="41"/>
      <c r="L66" s="41"/>
    </row>
    <row r="67" ht="22.5" spans="1:12">
      <c r="A67" s="26"/>
      <c r="B67" s="26"/>
      <c r="C67" s="26"/>
      <c r="D67" s="27"/>
      <c r="E67" s="27"/>
      <c r="F67" s="27"/>
      <c r="G67" s="14">
        <v>66</v>
      </c>
      <c r="H67" s="15" t="s">
        <v>1653</v>
      </c>
      <c r="I67" s="15" t="s">
        <v>1654</v>
      </c>
      <c r="J67" s="41"/>
      <c r="K67" s="41"/>
      <c r="L67" s="41"/>
    </row>
    <row r="68" ht="14.25" spans="1:12">
      <c r="A68" s="26"/>
      <c r="B68" s="26"/>
      <c r="C68" s="26"/>
      <c r="D68" s="27"/>
      <c r="E68" s="27"/>
      <c r="F68" s="27"/>
      <c r="G68" s="14">
        <v>67</v>
      </c>
      <c r="H68" s="15" t="s">
        <v>1655</v>
      </c>
      <c r="I68" s="15" t="s">
        <v>1656</v>
      </c>
      <c r="J68" s="41"/>
      <c r="K68" s="41"/>
      <c r="L68" s="41"/>
    </row>
    <row r="69" ht="14.25" spans="1:12">
      <c r="A69" s="26"/>
      <c r="B69" s="26"/>
      <c r="C69" s="26"/>
      <c r="D69" s="27"/>
      <c r="E69" s="27"/>
      <c r="F69" s="27"/>
      <c r="G69" s="14">
        <v>68</v>
      </c>
      <c r="H69" s="15" t="s">
        <v>1657</v>
      </c>
      <c r="I69" s="15" t="s">
        <v>1658</v>
      </c>
      <c r="J69" s="41"/>
      <c r="K69" s="41"/>
      <c r="L69" s="41"/>
    </row>
    <row r="70" ht="14.25" spans="1:12">
      <c r="A70" s="26"/>
      <c r="B70" s="26"/>
      <c r="C70" s="26"/>
      <c r="D70" s="27"/>
      <c r="E70" s="27"/>
      <c r="F70" s="27"/>
      <c r="G70" s="14">
        <v>69</v>
      </c>
      <c r="H70" s="15" t="s">
        <v>1659</v>
      </c>
      <c r="I70" s="15" t="s">
        <v>609</v>
      </c>
      <c r="J70" s="41"/>
      <c r="K70" s="41"/>
      <c r="L70" s="41"/>
    </row>
    <row r="71" ht="14.25" spans="1:12">
      <c r="A71" s="26"/>
      <c r="B71" s="26"/>
      <c r="C71" s="26"/>
      <c r="D71" s="27"/>
      <c r="E71" s="27"/>
      <c r="F71" s="27"/>
      <c r="G71" s="14">
        <v>70</v>
      </c>
      <c r="H71" s="15" t="s">
        <v>1660</v>
      </c>
      <c r="I71" s="15" t="s">
        <v>1661</v>
      </c>
      <c r="J71" s="41"/>
      <c r="K71" s="41"/>
      <c r="L71" s="41"/>
    </row>
    <row r="72" ht="14.25" spans="1:12">
      <c r="A72" s="26"/>
      <c r="B72" s="26"/>
      <c r="C72" s="26"/>
      <c r="D72" s="27"/>
      <c r="E72" s="27"/>
      <c r="F72" s="27"/>
      <c r="G72" s="14">
        <v>71</v>
      </c>
      <c r="H72" s="15" t="s">
        <v>1662</v>
      </c>
      <c r="I72" s="15" t="s">
        <v>1571</v>
      </c>
      <c r="J72" s="41"/>
      <c r="K72" s="41"/>
      <c r="L72" s="41"/>
    </row>
    <row r="73" ht="14.25" spans="1:12">
      <c r="A73" s="26"/>
      <c r="B73" s="26"/>
      <c r="C73" s="26"/>
      <c r="D73" s="27"/>
      <c r="E73" s="27"/>
      <c r="F73" s="27"/>
      <c r="G73" s="14">
        <v>72</v>
      </c>
      <c r="H73" s="15" t="s">
        <v>1663</v>
      </c>
      <c r="I73" s="15" t="s">
        <v>1664</v>
      </c>
      <c r="J73" s="41"/>
      <c r="K73" s="41"/>
      <c r="L73" s="41"/>
    </row>
    <row r="74" ht="14.25" spans="1:12">
      <c r="A74" s="26"/>
      <c r="B74" s="26"/>
      <c r="C74" s="26"/>
      <c r="D74" s="27"/>
      <c r="E74" s="27"/>
      <c r="F74" s="27"/>
      <c r="G74" s="14">
        <v>73</v>
      </c>
      <c r="H74" s="15"/>
      <c r="I74" s="15"/>
      <c r="J74" s="41"/>
      <c r="K74" s="41"/>
      <c r="L74" s="41"/>
    </row>
    <row r="75" ht="14.25" spans="1:12">
      <c r="A75" s="26"/>
      <c r="B75" s="26"/>
      <c r="C75" s="26"/>
      <c r="D75" s="27"/>
      <c r="E75" s="27"/>
      <c r="F75" s="27"/>
      <c r="G75" s="14">
        <v>74</v>
      </c>
      <c r="H75" s="15" t="s">
        <v>1665</v>
      </c>
      <c r="I75" s="15" t="s">
        <v>1666</v>
      </c>
      <c r="J75" s="41"/>
      <c r="K75" s="41"/>
      <c r="L75" s="41"/>
    </row>
    <row r="76" ht="146.25" spans="1:12">
      <c r="A76" s="26"/>
      <c r="B76" s="26"/>
      <c r="C76" s="26"/>
      <c r="D76" s="27"/>
      <c r="E76" s="27"/>
      <c r="F76" s="27"/>
      <c r="G76" s="14">
        <v>75</v>
      </c>
      <c r="H76" s="15" t="s">
        <v>1667</v>
      </c>
      <c r="I76" s="15" t="s">
        <v>1668</v>
      </c>
      <c r="J76" s="41"/>
      <c r="K76" s="41"/>
      <c r="L76" s="41"/>
    </row>
    <row r="77" ht="22.5" spans="1:12">
      <c r="A77" s="26"/>
      <c r="B77" s="26"/>
      <c r="C77" s="26"/>
      <c r="D77" s="27"/>
      <c r="E77" s="27"/>
      <c r="F77" s="27"/>
      <c r="G77" s="14">
        <v>76</v>
      </c>
      <c r="H77" s="15" t="s">
        <v>1669</v>
      </c>
      <c r="I77" s="15" t="s">
        <v>1670</v>
      </c>
      <c r="J77" s="41"/>
      <c r="K77" s="41"/>
      <c r="L77" s="41"/>
    </row>
    <row r="78" ht="33.75" spans="1:12">
      <c r="A78" s="26"/>
      <c r="B78" s="26"/>
      <c r="C78" s="26"/>
      <c r="D78" s="27"/>
      <c r="E78" s="27"/>
      <c r="F78" s="27"/>
      <c r="G78" s="14">
        <v>77</v>
      </c>
      <c r="H78" s="15" t="s">
        <v>1671</v>
      </c>
      <c r="I78" s="15" t="s">
        <v>810</v>
      </c>
      <c r="J78" s="41"/>
      <c r="K78" s="41"/>
      <c r="L78" s="41"/>
    </row>
    <row r="79" ht="14.25" spans="1:12">
      <c r="A79" s="26"/>
      <c r="B79" s="26"/>
      <c r="C79" s="26"/>
      <c r="D79" s="27"/>
      <c r="E79" s="27"/>
      <c r="F79" s="27"/>
      <c r="G79" s="14">
        <v>78</v>
      </c>
      <c r="H79" s="15" t="s">
        <v>516</v>
      </c>
      <c r="I79" s="15" t="s">
        <v>1573</v>
      </c>
      <c r="J79" s="41"/>
      <c r="K79" s="41"/>
      <c r="L79" s="41"/>
    </row>
    <row r="80" ht="90" spans="1:12">
      <c r="A80" s="26"/>
      <c r="B80" s="26"/>
      <c r="C80" s="26"/>
      <c r="D80" s="27"/>
      <c r="E80" s="27"/>
      <c r="F80" s="27"/>
      <c r="G80" s="14">
        <v>79</v>
      </c>
      <c r="H80" s="15" t="s">
        <v>1672</v>
      </c>
      <c r="I80" s="15" t="s">
        <v>1673</v>
      </c>
      <c r="J80" s="41"/>
      <c r="K80" s="41"/>
      <c r="L80" s="41"/>
    </row>
    <row r="81" ht="14.25" spans="1:12">
      <c r="A81" s="26"/>
      <c r="B81" s="26"/>
      <c r="C81" s="26"/>
      <c r="D81" s="27"/>
      <c r="E81" s="27"/>
      <c r="F81" s="27"/>
      <c r="G81" s="14">
        <v>80</v>
      </c>
      <c r="H81" s="15"/>
      <c r="I81" s="15"/>
      <c r="J81" s="41"/>
      <c r="K81" s="41"/>
      <c r="L81" s="41"/>
    </row>
    <row r="82" ht="22.5" spans="1:12">
      <c r="A82" s="26"/>
      <c r="B82" s="26"/>
      <c r="C82" s="26"/>
      <c r="D82" s="27"/>
      <c r="E82" s="27"/>
      <c r="F82" s="27"/>
      <c r="G82" s="14">
        <v>81</v>
      </c>
      <c r="H82" s="15" t="s">
        <v>1674</v>
      </c>
      <c r="I82" s="15" t="s">
        <v>450</v>
      </c>
      <c r="J82" s="41"/>
      <c r="K82" s="41"/>
      <c r="L82" s="41"/>
    </row>
    <row r="83" ht="33.75" spans="1:12">
      <c r="A83" s="26"/>
      <c r="B83" s="26"/>
      <c r="C83" s="26"/>
      <c r="D83" s="27"/>
      <c r="E83" s="27"/>
      <c r="F83" s="27"/>
      <c r="G83" s="14">
        <v>82</v>
      </c>
      <c r="H83" s="15" t="s">
        <v>1675</v>
      </c>
      <c r="I83" s="15" t="s">
        <v>1676</v>
      </c>
      <c r="J83" s="41"/>
      <c r="K83" s="41"/>
      <c r="L83" s="41"/>
    </row>
    <row r="84" ht="22.5" spans="1:12">
      <c r="A84" s="26"/>
      <c r="B84" s="26"/>
      <c r="C84" s="26"/>
      <c r="D84" s="27"/>
      <c r="E84" s="27"/>
      <c r="F84" s="27"/>
      <c r="G84" s="14">
        <v>83</v>
      </c>
      <c r="H84" s="15" t="s">
        <v>1677</v>
      </c>
      <c r="I84" s="15" t="s">
        <v>1678</v>
      </c>
      <c r="J84" s="41"/>
      <c r="K84" s="41"/>
      <c r="L84" s="41"/>
    </row>
  </sheetData>
  <mergeCells count="4">
    <mergeCell ref="A1:C1"/>
    <mergeCell ref="D1:F1"/>
    <mergeCell ref="G1:I1"/>
    <mergeCell ref="J1:L1"/>
  </mergeCells>
  <conditionalFormatting sqref="H2:I2">
    <cfRule type="duplicateValues" dxfId="16" priority="7"/>
  </conditionalFormatting>
  <conditionalFormatting sqref="I2">
    <cfRule type="duplicateValues" dxfId="16" priority="6"/>
  </conditionalFormatting>
  <conditionalFormatting sqref="H10:I10">
    <cfRule type="duplicateValues" dxfId="16" priority="11"/>
  </conditionalFormatting>
  <conditionalFormatting sqref="I10">
    <cfRule type="duplicateValues" dxfId="16" priority="10"/>
  </conditionalFormatting>
  <conditionalFormatting sqref="I12">
    <cfRule type="duplicateValues" dxfId="16" priority="29"/>
  </conditionalFormatting>
  <conditionalFormatting sqref="I28">
    <cfRule type="duplicateValues" dxfId="16" priority="9"/>
    <cfRule type="duplicateValues" dxfId="16" priority="8"/>
  </conditionalFormatting>
  <conditionalFormatting sqref="C39">
    <cfRule type="duplicateValues" dxfId="17" priority="2"/>
  </conditionalFormatting>
  <conditionalFormatting sqref="C40">
    <cfRule type="duplicateValues" dxfId="17" priority="1"/>
  </conditionalFormatting>
  <conditionalFormatting sqref="H74:I74">
    <cfRule type="duplicateValues" dxfId="16" priority="27"/>
  </conditionalFormatting>
  <conditionalFormatting sqref="I74">
    <cfRule type="duplicateValues" dxfId="16" priority="25"/>
  </conditionalFormatting>
  <conditionalFormatting sqref="H75:I75">
    <cfRule type="duplicateValues" dxfId="16" priority="26"/>
  </conditionalFormatting>
  <conditionalFormatting sqref="I75">
    <cfRule type="duplicateValues" dxfId="16" priority="24"/>
  </conditionalFormatting>
  <conditionalFormatting sqref="H81">
    <cfRule type="duplicateValues" dxfId="16" priority="15"/>
  </conditionalFormatting>
  <conditionalFormatting sqref="I81">
    <cfRule type="duplicateValues" dxfId="16" priority="17"/>
    <cfRule type="duplicateValues" dxfId="16" priority="16"/>
  </conditionalFormatting>
  <conditionalFormatting sqref="H76:H77">
    <cfRule type="duplicateValues" dxfId="16" priority="21"/>
  </conditionalFormatting>
  <conditionalFormatting sqref="H78:H80">
    <cfRule type="duplicateValues" dxfId="16" priority="18"/>
  </conditionalFormatting>
  <conditionalFormatting sqref="H82:H84">
    <cfRule type="duplicateValues" dxfId="16" priority="12"/>
  </conditionalFormatting>
  <conditionalFormatting sqref="I76:I77">
    <cfRule type="duplicateValues" dxfId="16" priority="23"/>
    <cfRule type="duplicateValues" dxfId="16" priority="22"/>
  </conditionalFormatting>
  <conditionalFormatting sqref="I78:I80">
    <cfRule type="duplicateValues" dxfId="16" priority="20"/>
    <cfRule type="duplicateValues" dxfId="16" priority="19"/>
  </conditionalFormatting>
  <conditionalFormatting sqref="I82:I84">
    <cfRule type="duplicateValues" dxfId="16" priority="14"/>
    <cfRule type="duplicateValues" dxfId="16" priority="13"/>
  </conditionalFormatting>
  <conditionalFormatting sqref="L2:L19">
    <cfRule type="duplicateValues" dxfId="16" priority="3"/>
  </conditionalFormatting>
  <conditionalFormatting sqref="K2:L19">
    <cfRule type="duplicateValues" dxfId="16" priority="5"/>
    <cfRule type="duplicateValues" dxfId="16" priority="4"/>
  </conditionalFormatting>
  <conditionalFormatting sqref="H11:I11 H13:I27 H12 H3:I9 H28 H29:I73">
    <cfRule type="duplicateValues" dxfId="16" priority="30"/>
  </conditionalFormatting>
  <conditionalFormatting sqref="I29:I73 I11:I27 I3:I9">
    <cfRule type="duplicateValues" dxfId="16" priority="28"/>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8" customWidth="1"/>
    <col min="2" max="3" width="27.375" style="518" customWidth="1"/>
    <col min="4" max="4" width="19.125" style="517" customWidth="1"/>
    <col min="5" max="5" width="10.375" style="27"/>
    <col min="6" max="8" width="9" style="27"/>
    <col min="9" max="16384" width="9" style="517"/>
  </cols>
  <sheetData>
    <row r="1" s="517" customFormat="1" ht="72" customHeight="1" spans="1:8">
      <c r="A1" s="519" t="s">
        <v>138</v>
      </c>
      <c r="B1" s="519"/>
      <c r="C1" s="519"/>
      <c r="D1" s="519"/>
      <c r="E1" s="520"/>
      <c r="F1" s="520"/>
      <c r="G1" s="520"/>
      <c r="H1" s="520"/>
    </row>
    <row r="2" s="517" customFormat="1" ht="19" customHeight="1" spans="1:8">
      <c r="A2" s="521" t="s">
        <v>139</v>
      </c>
      <c r="B2" s="521" t="s">
        <v>140</v>
      </c>
      <c r="C2" s="521" t="s">
        <v>141</v>
      </c>
      <c r="D2" s="522" t="s">
        <v>142</v>
      </c>
      <c r="E2" s="523" t="s">
        <v>143</v>
      </c>
      <c r="F2" s="520"/>
      <c r="G2" s="520"/>
      <c r="H2" s="520"/>
    </row>
    <row r="3" s="517" customFormat="1" spans="1:11">
      <c r="A3" s="524" t="s">
        <v>144</v>
      </c>
      <c r="B3" s="524"/>
      <c r="C3" s="524"/>
      <c r="D3" s="525"/>
      <c r="E3" s="526"/>
      <c r="F3" s="520"/>
      <c r="G3" s="520"/>
      <c r="H3" s="520"/>
      <c r="J3" s="27"/>
      <c r="K3" s="27"/>
    </row>
    <row r="4" s="517" customFormat="1" spans="1:11">
      <c r="A4" s="527" t="s">
        <v>75</v>
      </c>
      <c r="B4" s="527" t="s">
        <v>145</v>
      </c>
      <c r="C4" s="527" t="s">
        <v>146</v>
      </c>
      <c r="D4" s="528"/>
      <c r="E4" s="520"/>
      <c r="F4" s="520"/>
      <c r="G4" s="520"/>
      <c r="H4" s="520"/>
      <c r="J4" s="27"/>
      <c r="K4" s="27"/>
    </row>
    <row r="5" s="517" customFormat="1" spans="1:11">
      <c r="A5" s="524" t="s">
        <v>147</v>
      </c>
      <c r="B5" s="524"/>
      <c r="C5" s="524"/>
      <c r="D5" s="529"/>
      <c r="E5" s="530"/>
      <c r="F5" s="530"/>
      <c r="G5" s="530"/>
      <c r="H5" s="530"/>
      <c r="J5" s="27"/>
      <c r="K5" s="27"/>
    </row>
    <row r="6" s="517" customFormat="1" spans="1:11">
      <c r="A6" s="527" t="s">
        <v>148</v>
      </c>
      <c r="B6" s="527" t="s">
        <v>149</v>
      </c>
      <c r="C6" s="527" t="s">
        <v>150</v>
      </c>
      <c r="D6" s="529"/>
      <c r="E6" s="531"/>
      <c r="F6" s="531"/>
      <c r="G6" s="531"/>
      <c r="H6" s="531"/>
      <c r="J6" s="538"/>
      <c r="K6" s="539"/>
    </row>
    <row r="7" s="517" customFormat="1" spans="1:11">
      <c r="A7" s="527" t="s">
        <v>151</v>
      </c>
      <c r="B7" s="527" t="s">
        <v>152</v>
      </c>
      <c r="C7" s="527" t="s">
        <v>153</v>
      </c>
      <c r="D7" s="529"/>
      <c r="E7" s="531"/>
      <c r="F7" s="531"/>
      <c r="G7" s="531"/>
      <c r="H7" s="531"/>
      <c r="J7" s="538"/>
      <c r="K7" s="539"/>
    </row>
    <row r="8" s="517" customFormat="1" spans="1:11">
      <c r="A8" s="527" t="s">
        <v>154</v>
      </c>
      <c r="B8" s="527" t="s">
        <v>155</v>
      </c>
      <c r="C8" s="527" t="s">
        <v>156</v>
      </c>
      <c r="D8" s="529"/>
      <c r="E8" s="531"/>
      <c r="F8" s="531"/>
      <c r="G8" s="531"/>
      <c r="H8" s="531"/>
      <c r="J8" s="538"/>
      <c r="K8" s="539"/>
    </row>
    <row r="9" s="517" customFormat="1" spans="1:11">
      <c r="A9" s="527" t="s">
        <v>157</v>
      </c>
      <c r="B9" s="527" t="s">
        <v>158</v>
      </c>
      <c r="C9" s="527" t="s">
        <v>159</v>
      </c>
      <c r="D9" s="525"/>
      <c r="E9" s="27"/>
      <c r="F9" s="27"/>
      <c r="G9" s="27"/>
      <c r="H9" s="27"/>
      <c r="J9" s="538"/>
      <c r="K9" s="539"/>
    </row>
    <row r="10" s="517" customFormat="1" spans="1:11">
      <c r="A10" s="527" t="s">
        <v>160</v>
      </c>
      <c r="B10" s="527" t="s">
        <v>161</v>
      </c>
      <c r="C10" s="527" t="s">
        <v>162</v>
      </c>
      <c r="D10" s="525"/>
      <c r="E10" s="27"/>
      <c r="F10" s="27"/>
      <c r="G10" s="27"/>
      <c r="H10" s="27"/>
      <c r="J10" s="538"/>
      <c r="K10" s="539"/>
    </row>
    <row r="11" s="517" customFormat="1" spans="1:11">
      <c r="A11" s="532" t="s">
        <v>163</v>
      </c>
      <c r="B11" s="532" t="s">
        <v>164</v>
      </c>
      <c r="C11" s="532" t="s">
        <v>165</v>
      </c>
      <c r="D11" s="522" t="s">
        <v>166</v>
      </c>
      <c r="E11" s="27"/>
      <c r="F11" s="27"/>
      <c r="G11" s="27"/>
      <c r="H11" s="27"/>
      <c r="J11" s="538"/>
      <c r="K11" s="539"/>
    </row>
    <row r="12" s="517" customFormat="1" spans="1:11">
      <c r="A12" s="527" t="s">
        <v>167</v>
      </c>
      <c r="B12" s="527" t="s">
        <v>168</v>
      </c>
      <c r="C12" s="527" t="s">
        <v>169</v>
      </c>
      <c r="D12" s="525"/>
      <c r="E12" s="27"/>
      <c r="F12" s="27"/>
      <c r="G12" s="27"/>
      <c r="H12" s="27"/>
      <c r="J12" s="538"/>
      <c r="K12" s="539"/>
    </row>
    <row r="13" s="517" customFormat="1" spans="1:11">
      <c r="A13" s="524" t="s">
        <v>170</v>
      </c>
      <c r="B13" s="524"/>
      <c r="C13" s="524"/>
      <c r="D13" s="525"/>
      <c r="E13" s="27"/>
      <c r="F13" s="27"/>
      <c r="G13" s="27"/>
      <c r="H13" s="27"/>
      <c r="J13" s="538"/>
      <c r="K13" s="539"/>
    </row>
    <row r="14" s="517" customFormat="1" spans="1:11">
      <c r="A14" s="527" t="s">
        <v>77</v>
      </c>
      <c r="B14" s="527" t="s">
        <v>171</v>
      </c>
      <c r="C14" s="527" t="s">
        <v>172</v>
      </c>
      <c r="D14" s="525"/>
      <c r="E14" s="27"/>
      <c r="F14" s="27"/>
      <c r="G14" s="27"/>
      <c r="H14" s="27"/>
      <c r="J14" s="538"/>
      <c r="K14" s="539"/>
    </row>
    <row r="15" s="517" customFormat="1" spans="1:11">
      <c r="A15" s="524" t="s">
        <v>173</v>
      </c>
      <c r="B15" s="524"/>
      <c r="C15" s="524"/>
      <c r="D15" s="525"/>
      <c r="E15" s="27"/>
      <c r="F15" s="27"/>
      <c r="G15" s="27"/>
      <c r="H15" s="27"/>
      <c r="J15" s="538"/>
      <c r="K15" s="539"/>
    </row>
    <row r="16" s="517" customFormat="1" spans="1:11">
      <c r="A16" s="527" t="s">
        <v>174</v>
      </c>
      <c r="B16" s="527" t="s">
        <v>175</v>
      </c>
      <c r="C16" s="527" t="s">
        <v>176</v>
      </c>
      <c r="D16" s="525"/>
      <c r="E16" s="27"/>
      <c r="F16" s="27"/>
      <c r="G16" s="27"/>
      <c r="H16" s="27"/>
      <c r="J16" s="538"/>
      <c r="K16" s="539"/>
    </row>
    <row r="17" s="517" customFormat="1" spans="1:11">
      <c r="A17" s="527" t="s">
        <v>177</v>
      </c>
      <c r="B17" s="527" t="s">
        <v>178</v>
      </c>
      <c r="C17" s="527" t="s">
        <v>179</v>
      </c>
      <c r="D17" s="525"/>
      <c r="E17" s="27"/>
      <c r="F17" s="27"/>
      <c r="G17" s="27"/>
      <c r="H17" s="27"/>
      <c r="I17" s="27"/>
      <c r="J17" s="538"/>
      <c r="K17" s="539"/>
    </row>
    <row r="18" s="517" customFormat="1" spans="1:11">
      <c r="A18" s="524" t="s">
        <v>180</v>
      </c>
      <c r="B18" s="524"/>
      <c r="C18" s="524"/>
      <c r="D18" s="525"/>
      <c r="E18" s="27"/>
      <c r="F18" s="27"/>
      <c r="G18" s="27"/>
      <c r="H18" s="27"/>
      <c r="J18" s="538"/>
      <c r="K18" s="539"/>
    </row>
    <row r="19" s="517" customFormat="1" spans="1:11">
      <c r="A19" s="527" t="s">
        <v>181</v>
      </c>
      <c r="B19" s="527" t="s">
        <v>182</v>
      </c>
      <c r="C19" s="527" t="s">
        <v>183</v>
      </c>
      <c r="D19" s="525"/>
      <c r="E19" s="27"/>
      <c r="F19" s="27"/>
      <c r="G19" s="27"/>
      <c r="H19" s="27"/>
      <c r="J19" s="538"/>
      <c r="K19" s="539"/>
    </row>
    <row r="20" s="517" customFormat="1" spans="1:11">
      <c r="A20" s="527" t="s">
        <v>184</v>
      </c>
      <c r="B20" s="527" t="s">
        <v>185</v>
      </c>
      <c r="C20" s="527" t="s">
        <v>186</v>
      </c>
      <c r="D20" s="525"/>
      <c r="E20" s="27"/>
      <c r="F20" s="27"/>
      <c r="G20" s="27"/>
      <c r="H20" s="27"/>
      <c r="J20" s="538"/>
      <c r="K20" s="539"/>
    </row>
    <row r="21" s="517" customFormat="1" spans="1:11">
      <c r="A21" s="527" t="s">
        <v>187</v>
      </c>
      <c r="B21" s="527" t="s">
        <v>188</v>
      </c>
      <c r="C21" s="527" t="s">
        <v>189</v>
      </c>
      <c r="D21" s="525"/>
      <c r="E21" s="27"/>
      <c r="F21" s="27"/>
      <c r="G21" s="27"/>
      <c r="H21" s="27"/>
      <c r="J21" s="538"/>
      <c r="K21" s="540"/>
    </row>
    <row r="22" s="517" customFormat="1" spans="1:11">
      <c r="A22" s="527" t="s">
        <v>190</v>
      </c>
      <c r="B22" s="527" t="s">
        <v>191</v>
      </c>
      <c r="C22" s="527" t="s">
        <v>192</v>
      </c>
      <c r="D22" s="525"/>
      <c r="E22" s="27"/>
      <c r="F22" s="27"/>
      <c r="G22" s="27"/>
      <c r="H22" s="27"/>
      <c r="J22" s="538"/>
      <c r="K22" s="539"/>
    </row>
    <row r="23" s="517" customFormat="1" spans="1:11">
      <c r="A23" s="524" t="s">
        <v>193</v>
      </c>
      <c r="B23" s="524"/>
      <c r="C23" s="524"/>
      <c r="D23" s="525"/>
      <c r="E23" s="27"/>
      <c r="F23" s="27"/>
      <c r="G23" s="27"/>
      <c r="H23" s="27"/>
      <c r="J23" s="538"/>
      <c r="K23" s="539"/>
    </row>
    <row r="24" s="517" customFormat="1" spans="1:11">
      <c r="A24" s="527" t="s">
        <v>194</v>
      </c>
      <c r="B24" s="527" t="s">
        <v>195</v>
      </c>
      <c r="C24" s="527" t="s">
        <v>196</v>
      </c>
      <c r="D24" s="525"/>
      <c r="E24" s="27"/>
      <c r="F24" s="27"/>
      <c r="G24" s="27"/>
      <c r="H24" s="27"/>
      <c r="J24" s="538"/>
      <c r="K24" s="539"/>
    </row>
    <row r="25" s="517" customFormat="1" spans="1:11">
      <c r="A25" s="527" t="s">
        <v>197</v>
      </c>
      <c r="B25" s="527" t="s">
        <v>198</v>
      </c>
      <c r="C25" s="527" t="s">
        <v>199</v>
      </c>
      <c r="D25" s="525"/>
      <c r="E25" s="27"/>
      <c r="F25" s="27"/>
      <c r="G25" s="27"/>
      <c r="H25" s="27"/>
      <c r="J25" s="538"/>
      <c r="K25" s="539"/>
    </row>
    <row r="26" s="517" customFormat="1" spans="1:11">
      <c r="A26" s="527" t="s">
        <v>200</v>
      </c>
      <c r="B26" s="527" t="s">
        <v>201</v>
      </c>
      <c r="C26" s="527" t="s">
        <v>202</v>
      </c>
      <c r="D26" s="525"/>
      <c r="E26" s="27"/>
      <c r="F26" s="27"/>
      <c r="G26" s="27"/>
      <c r="H26" s="27"/>
      <c r="J26" s="538"/>
      <c r="K26" s="539"/>
    </row>
    <row r="27" s="517" customFormat="1" spans="1:11">
      <c r="A27" s="527" t="s">
        <v>203</v>
      </c>
      <c r="B27" s="527" t="s">
        <v>204</v>
      </c>
      <c r="C27" s="527" t="s">
        <v>205</v>
      </c>
      <c r="D27" s="525"/>
      <c r="E27" s="27"/>
      <c r="F27" s="27"/>
      <c r="G27" s="27"/>
      <c r="H27" s="27"/>
      <c r="J27" s="541"/>
      <c r="K27" s="541"/>
    </row>
    <row r="28" s="517" customFormat="1" spans="1:11">
      <c r="A28" s="527" t="s">
        <v>206</v>
      </c>
      <c r="B28" s="527" t="s">
        <v>207</v>
      </c>
      <c r="C28" s="527" t="s">
        <v>208</v>
      </c>
      <c r="D28" s="525"/>
      <c r="E28" s="27"/>
      <c r="F28" s="27"/>
      <c r="G28" s="27"/>
      <c r="H28" s="27"/>
      <c r="J28" s="27"/>
      <c r="K28" s="27"/>
    </row>
    <row r="29" s="517" customFormat="1" spans="1:11">
      <c r="A29" s="527" t="s">
        <v>209</v>
      </c>
      <c r="B29" s="527" t="s">
        <v>210</v>
      </c>
      <c r="C29" s="527" t="s">
        <v>211</v>
      </c>
      <c r="D29" s="525"/>
      <c r="E29" s="27"/>
      <c r="F29" s="27"/>
      <c r="G29" s="27"/>
      <c r="H29" s="27"/>
      <c r="J29" s="27"/>
      <c r="K29" s="27"/>
    </row>
    <row r="30" s="517" customFormat="1" spans="1:8">
      <c r="A30" s="532" t="s">
        <v>212</v>
      </c>
      <c r="B30" s="532" t="s">
        <v>213</v>
      </c>
      <c r="C30" s="532" t="s">
        <v>214</v>
      </c>
      <c r="D30" s="522" t="s">
        <v>215</v>
      </c>
      <c r="E30" s="27"/>
      <c r="F30" s="27"/>
      <c r="G30" s="27"/>
      <c r="H30" s="27"/>
    </row>
    <row r="31" s="517" customFormat="1" spans="1:8">
      <c r="A31" s="527" t="s">
        <v>216</v>
      </c>
      <c r="B31" s="527" t="s">
        <v>217</v>
      </c>
      <c r="C31" s="527" t="s">
        <v>218</v>
      </c>
      <c r="D31" s="525"/>
      <c r="E31" s="27"/>
      <c r="F31" s="27"/>
      <c r="G31" s="27"/>
      <c r="H31" s="27"/>
    </row>
    <row r="32" s="517" customFormat="1" spans="1:8">
      <c r="A32" s="527" t="s">
        <v>219</v>
      </c>
      <c r="B32" s="527" t="s">
        <v>220</v>
      </c>
      <c r="C32" s="527" t="s">
        <v>221</v>
      </c>
      <c r="D32" s="525"/>
      <c r="E32" s="27"/>
      <c r="F32" s="27"/>
      <c r="G32" s="27"/>
      <c r="H32" s="27"/>
    </row>
    <row r="33" s="517" customFormat="1" spans="1:8">
      <c r="A33" s="527" t="s">
        <v>222</v>
      </c>
      <c r="B33" s="527" t="s">
        <v>223</v>
      </c>
      <c r="C33" s="527" t="s">
        <v>224</v>
      </c>
      <c r="D33" s="525"/>
      <c r="E33" s="27"/>
      <c r="F33" s="27"/>
      <c r="G33" s="27"/>
      <c r="H33" s="27"/>
    </row>
    <row r="34" s="517" customFormat="1" spans="1:8">
      <c r="A34" s="533" t="s">
        <v>225</v>
      </c>
      <c r="B34" s="533" t="s">
        <v>226</v>
      </c>
      <c r="C34" s="533" t="s">
        <v>227</v>
      </c>
      <c r="D34" s="534"/>
      <c r="E34" s="27"/>
      <c r="F34" s="27"/>
      <c r="G34" s="27"/>
      <c r="H34" s="27"/>
    </row>
    <row r="35" s="517" customFormat="1" spans="1:8">
      <c r="A35" s="527" t="s">
        <v>228</v>
      </c>
      <c r="B35" s="527" t="s">
        <v>229</v>
      </c>
      <c r="C35" s="527" t="s">
        <v>230</v>
      </c>
      <c r="D35" s="525"/>
      <c r="E35" s="27"/>
      <c r="F35" s="27"/>
      <c r="G35" s="27"/>
      <c r="H35" s="27"/>
    </row>
    <row r="36" s="517" customFormat="1" spans="1:8">
      <c r="A36" s="527" t="s">
        <v>231</v>
      </c>
      <c r="B36" s="527" t="s">
        <v>232</v>
      </c>
      <c r="C36" s="527" t="s">
        <v>233</v>
      </c>
      <c r="D36" s="525"/>
      <c r="E36" s="27"/>
      <c r="F36" s="27"/>
      <c r="G36" s="27"/>
      <c r="H36" s="27"/>
    </row>
    <row r="37" s="517" customFormat="1" spans="1:8">
      <c r="A37" s="527" t="s">
        <v>234</v>
      </c>
      <c r="B37" s="527" t="s">
        <v>235</v>
      </c>
      <c r="C37" s="527" t="s">
        <v>236</v>
      </c>
      <c r="D37" s="525"/>
      <c r="E37" s="27"/>
      <c r="F37" s="27"/>
      <c r="G37" s="27"/>
      <c r="H37" s="27"/>
    </row>
    <row r="38" s="517" customFormat="1" spans="1:8">
      <c r="A38" s="527" t="s">
        <v>237</v>
      </c>
      <c r="B38" s="527" t="s">
        <v>238</v>
      </c>
      <c r="C38" s="527" t="s">
        <v>239</v>
      </c>
      <c r="D38" s="525"/>
      <c r="E38" s="27"/>
      <c r="F38" s="27"/>
      <c r="G38" s="27"/>
      <c r="H38" s="27"/>
    </row>
    <row r="39" s="517" customFormat="1" spans="1:8">
      <c r="A39" s="527" t="s">
        <v>240</v>
      </c>
      <c r="B39" s="527" t="s">
        <v>241</v>
      </c>
      <c r="C39" s="527" t="s">
        <v>242</v>
      </c>
      <c r="D39" s="525"/>
      <c r="E39" s="27"/>
      <c r="F39" s="27"/>
      <c r="G39" s="27"/>
      <c r="H39" s="27"/>
    </row>
    <row r="40" s="517" customFormat="1" spans="1:8">
      <c r="A40" s="527" t="s">
        <v>243</v>
      </c>
      <c r="B40" s="527" t="s">
        <v>244</v>
      </c>
      <c r="C40" s="527" t="s">
        <v>245</v>
      </c>
      <c r="D40" s="525"/>
      <c r="E40" s="27"/>
      <c r="F40" s="27"/>
      <c r="G40" s="27"/>
      <c r="H40" s="27"/>
    </row>
    <row r="41" s="517" customFormat="1" spans="1:8">
      <c r="A41" s="527" t="s">
        <v>246</v>
      </c>
      <c r="B41" s="527" t="s">
        <v>247</v>
      </c>
      <c r="C41" s="527" t="s">
        <v>248</v>
      </c>
      <c r="D41" s="525"/>
      <c r="E41" s="27"/>
      <c r="F41" s="27"/>
      <c r="G41" s="27"/>
      <c r="H41" s="27"/>
    </row>
    <row r="42" s="517" customFormat="1" spans="1:8">
      <c r="A42" s="527" t="s">
        <v>249</v>
      </c>
      <c r="B42" s="527" t="s">
        <v>250</v>
      </c>
      <c r="C42" s="527" t="s">
        <v>251</v>
      </c>
      <c r="D42" s="525"/>
      <c r="E42" s="27"/>
      <c r="F42" s="27"/>
      <c r="G42" s="27"/>
      <c r="H42" s="27"/>
    </row>
    <row r="43" s="517" customFormat="1" spans="1:8">
      <c r="A43" s="527" t="s">
        <v>252</v>
      </c>
      <c r="B43" s="527" t="s">
        <v>253</v>
      </c>
      <c r="C43" s="527" t="s">
        <v>254</v>
      </c>
      <c r="D43" s="525"/>
      <c r="E43" s="27"/>
      <c r="F43" s="27"/>
      <c r="G43" s="27"/>
      <c r="H43" s="27"/>
    </row>
    <row r="44" s="517" customFormat="1" spans="1:8">
      <c r="A44" s="524" t="s">
        <v>255</v>
      </c>
      <c r="B44" s="524"/>
      <c r="C44" s="524"/>
      <c r="D44" s="525"/>
      <c r="E44" s="27"/>
      <c r="F44" s="27"/>
      <c r="G44" s="27"/>
      <c r="H44" s="27"/>
    </row>
    <row r="45" s="517" customFormat="1" spans="1:8">
      <c r="A45" s="527" t="s">
        <v>256</v>
      </c>
      <c r="B45" s="527" t="s">
        <v>257</v>
      </c>
      <c r="C45" s="527" t="s">
        <v>258</v>
      </c>
      <c r="D45" s="525"/>
      <c r="E45" s="27"/>
      <c r="F45" s="27"/>
      <c r="G45" s="27"/>
      <c r="H45" s="27"/>
    </row>
    <row r="46" s="517" customFormat="1" spans="1:8">
      <c r="A46" s="527" t="s">
        <v>80</v>
      </c>
      <c r="B46" s="527" t="s">
        <v>259</v>
      </c>
      <c r="C46" s="527" t="s">
        <v>260</v>
      </c>
      <c r="D46" s="525"/>
      <c r="E46" s="27"/>
      <c r="F46" s="27"/>
      <c r="G46" s="27"/>
      <c r="H46" s="27"/>
    </row>
    <row r="47" s="517" customFormat="1" spans="1:8">
      <c r="A47" s="524" t="s">
        <v>261</v>
      </c>
      <c r="B47" s="524"/>
      <c r="C47" s="524"/>
      <c r="D47" s="525"/>
      <c r="E47" s="27"/>
      <c r="F47" s="27"/>
      <c r="G47" s="27"/>
      <c r="H47" s="27"/>
    </row>
    <row r="48" s="517" customFormat="1" spans="1:8">
      <c r="A48" s="527" t="s">
        <v>81</v>
      </c>
      <c r="B48" s="527" t="s">
        <v>262</v>
      </c>
      <c r="C48" s="527" t="s">
        <v>263</v>
      </c>
      <c r="D48" s="525"/>
      <c r="E48" s="27"/>
      <c r="F48" s="27"/>
      <c r="G48" s="27"/>
      <c r="H48" s="27"/>
    </row>
    <row r="49" s="517" customFormat="1" spans="1:8">
      <c r="A49" s="524" t="s">
        <v>264</v>
      </c>
      <c r="B49" s="524"/>
      <c r="C49" s="524"/>
      <c r="D49" s="525"/>
      <c r="E49" s="27"/>
      <c r="F49" s="27"/>
      <c r="G49" s="27"/>
      <c r="H49" s="27"/>
    </row>
    <row r="50" s="517" customFormat="1" spans="1:8">
      <c r="A50" s="527" t="s">
        <v>82</v>
      </c>
      <c r="B50" s="527" t="s">
        <v>265</v>
      </c>
      <c r="C50" s="527" t="s">
        <v>266</v>
      </c>
      <c r="D50" s="525"/>
      <c r="E50" s="27"/>
      <c r="F50" s="27"/>
      <c r="G50" s="27"/>
      <c r="H50" s="27"/>
    </row>
    <row r="51" s="517" customFormat="1" spans="1:8">
      <c r="A51" s="524" t="s">
        <v>267</v>
      </c>
      <c r="B51" s="524"/>
      <c r="C51" s="524"/>
      <c r="D51" s="525"/>
      <c r="E51" s="27"/>
      <c r="F51" s="27"/>
      <c r="G51" s="27"/>
      <c r="H51" s="27"/>
    </row>
    <row r="52" s="517" customFormat="1" spans="1:8">
      <c r="A52" s="527" t="s">
        <v>83</v>
      </c>
      <c r="B52" s="527" t="s">
        <v>268</v>
      </c>
      <c r="C52" s="527" t="s">
        <v>269</v>
      </c>
      <c r="D52" s="525"/>
      <c r="E52" s="27"/>
      <c r="F52" s="27"/>
      <c r="G52" s="27"/>
      <c r="H52" s="27"/>
    </row>
    <row r="53" s="517" customFormat="1" spans="1:8">
      <c r="A53" s="524" t="s">
        <v>270</v>
      </c>
      <c r="B53" s="524"/>
      <c r="C53" s="524"/>
      <c r="D53" s="525"/>
      <c r="E53" s="27"/>
      <c r="F53" s="27"/>
      <c r="G53" s="27"/>
      <c r="H53" s="27"/>
    </row>
    <row r="54" s="517" customFormat="1" spans="1:8">
      <c r="A54" s="527" t="s">
        <v>271</v>
      </c>
      <c r="B54" s="527" t="s">
        <v>272</v>
      </c>
      <c r="C54" s="527" t="s">
        <v>273</v>
      </c>
      <c r="D54" s="525"/>
      <c r="E54" s="27"/>
      <c r="F54" s="27"/>
      <c r="G54" s="27"/>
      <c r="H54" s="27"/>
    </row>
    <row r="55" s="517" customFormat="1" spans="1:8">
      <c r="A55" s="527" t="s">
        <v>274</v>
      </c>
      <c r="B55" s="527" t="s">
        <v>275</v>
      </c>
      <c r="C55" s="527" t="s">
        <v>276</v>
      </c>
      <c r="D55" s="525"/>
      <c r="E55" s="27"/>
      <c r="F55" s="27"/>
      <c r="G55" s="27"/>
      <c r="H55" s="27"/>
    </row>
    <row r="56" s="517" customFormat="1" spans="1:8">
      <c r="A56" s="527" t="s">
        <v>277</v>
      </c>
      <c r="B56" s="527" t="s">
        <v>278</v>
      </c>
      <c r="C56" s="527" t="s">
        <v>279</v>
      </c>
      <c r="D56" s="525"/>
      <c r="E56" s="27"/>
      <c r="F56" s="27"/>
      <c r="G56" s="27"/>
      <c r="H56" s="27"/>
    </row>
    <row r="57" s="517" customFormat="1" spans="1:8">
      <c r="A57" s="527" t="s">
        <v>280</v>
      </c>
      <c r="B57" s="527" t="s">
        <v>281</v>
      </c>
      <c r="C57" s="527" t="s">
        <v>282</v>
      </c>
      <c r="D57" s="525"/>
      <c r="E57" s="27"/>
      <c r="F57" s="27"/>
      <c r="G57" s="27"/>
      <c r="H57" s="27"/>
    </row>
    <row r="58" s="517" customFormat="1" spans="1:8">
      <c r="A58" s="527" t="s">
        <v>283</v>
      </c>
      <c r="B58" s="527" t="s">
        <v>284</v>
      </c>
      <c r="C58" s="527" t="s">
        <v>285</v>
      </c>
      <c r="D58" s="525"/>
      <c r="E58" s="27"/>
      <c r="F58" s="27"/>
      <c r="G58" s="27"/>
      <c r="H58" s="27"/>
    </row>
    <row r="59" s="517" customFormat="1" spans="1:8">
      <c r="A59" s="527" t="s">
        <v>286</v>
      </c>
      <c r="B59" s="527" t="s">
        <v>287</v>
      </c>
      <c r="C59" s="527" t="s">
        <v>288</v>
      </c>
      <c r="D59" s="525"/>
      <c r="E59" s="27"/>
      <c r="F59" s="27"/>
      <c r="G59" s="27"/>
      <c r="H59" s="27"/>
    </row>
    <row r="60" s="517" customFormat="1" spans="1:8">
      <c r="A60" s="527" t="s">
        <v>289</v>
      </c>
      <c r="B60" s="527" t="s">
        <v>290</v>
      </c>
      <c r="C60" s="527" t="s">
        <v>291</v>
      </c>
      <c r="D60" s="525"/>
      <c r="E60" s="27"/>
      <c r="F60" s="27"/>
      <c r="G60" s="27"/>
      <c r="H60" s="27"/>
    </row>
    <row r="61" s="517" customFormat="1" spans="1:8">
      <c r="A61" s="527" t="s">
        <v>292</v>
      </c>
      <c r="B61" s="527" t="s">
        <v>293</v>
      </c>
      <c r="C61" s="527" t="s">
        <v>294</v>
      </c>
      <c r="D61" s="525"/>
      <c r="E61" s="27"/>
      <c r="F61" s="27"/>
      <c r="G61" s="27"/>
      <c r="H61" s="27"/>
    </row>
    <row r="62" s="517" customFormat="1" spans="1:8">
      <c r="A62" s="535" t="s">
        <v>295</v>
      </c>
      <c r="B62" s="535" t="s">
        <v>296</v>
      </c>
      <c r="C62" s="535" t="s">
        <v>297</v>
      </c>
      <c r="D62" s="536"/>
      <c r="E62" s="537"/>
      <c r="F62" s="27"/>
      <c r="G62" s="27"/>
      <c r="H62" s="27"/>
    </row>
    <row r="63" s="517" customFormat="1" spans="1:8">
      <c r="A63" s="527" t="s">
        <v>298</v>
      </c>
      <c r="B63" s="527" t="s">
        <v>299</v>
      </c>
      <c r="C63" s="527" t="s">
        <v>300</v>
      </c>
      <c r="D63" s="525"/>
      <c r="E63" s="27"/>
      <c r="F63" s="27"/>
      <c r="G63" s="27"/>
      <c r="H63" s="27"/>
    </row>
    <row r="64" s="517" customFormat="1" spans="1:8">
      <c r="A64" s="524" t="s">
        <v>301</v>
      </c>
      <c r="B64" s="524"/>
      <c r="C64" s="524"/>
      <c r="D64" s="525"/>
      <c r="E64" s="27"/>
      <c r="F64" s="27"/>
      <c r="G64" s="27"/>
      <c r="H64" s="27"/>
    </row>
    <row r="65" s="517" customFormat="1" spans="1:8">
      <c r="A65" s="527" t="s">
        <v>302</v>
      </c>
      <c r="B65" s="527" t="s">
        <v>303</v>
      </c>
      <c r="C65" s="527" t="s">
        <v>304</v>
      </c>
      <c r="D65" s="525"/>
      <c r="E65" s="27"/>
      <c r="F65" s="27"/>
      <c r="G65" s="27"/>
      <c r="H65" s="27"/>
    </row>
    <row r="66" s="517" customFormat="1" spans="1:8">
      <c r="A66" s="527" t="s">
        <v>305</v>
      </c>
      <c r="B66" s="527" t="s">
        <v>306</v>
      </c>
      <c r="C66" s="527" t="s">
        <v>307</v>
      </c>
      <c r="D66" s="525"/>
      <c r="E66" s="27"/>
      <c r="F66" s="27"/>
      <c r="G66" s="27"/>
      <c r="H66" s="27"/>
    </row>
    <row r="67" s="517" customFormat="1" spans="1:8">
      <c r="A67" s="527" t="s">
        <v>308</v>
      </c>
      <c r="B67" s="527" t="s">
        <v>309</v>
      </c>
      <c r="C67" s="527" t="s">
        <v>310</v>
      </c>
      <c r="D67" s="525"/>
      <c r="E67" s="27"/>
      <c r="F67" s="27"/>
      <c r="G67" s="27"/>
      <c r="H67" s="27"/>
    </row>
    <row r="68" s="517" customFormat="1" spans="1:8">
      <c r="A68" s="527" t="s">
        <v>311</v>
      </c>
      <c r="B68" s="527" t="s">
        <v>312</v>
      </c>
      <c r="C68" s="527" t="s">
        <v>313</v>
      </c>
      <c r="D68" s="525"/>
      <c r="E68" s="27"/>
      <c r="F68" s="27"/>
      <c r="G68" s="27"/>
      <c r="H68" s="27"/>
    </row>
    <row r="69" s="517" customFormat="1" spans="1:8">
      <c r="A69" s="527" t="s">
        <v>314</v>
      </c>
      <c r="B69" s="527" t="s">
        <v>315</v>
      </c>
      <c r="C69" s="527" t="s">
        <v>316</v>
      </c>
      <c r="D69" s="525"/>
      <c r="E69" s="27"/>
      <c r="F69" s="27"/>
      <c r="G69" s="27"/>
      <c r="H69" s="27"/>
    </row>
    <row r="70" s="517" customFormat="1" spans="1:8">
      <c r="A70" s="527" t="s">
        <v>317</v>
      </c>
      <c r="B70" s="527" t="s">
        <v>318</v>
      </c>
      <c r="C70" s="527" t="s">
        <v>319</v>
      </c>
      <c r="D70" s="525"/>
      <c r="E70" s="27"/>
      <c r="F70" s="27"/>
      <c r="G70" s="27"/>
      <c r="H70" s="27"/>
    </row>
    <row r="71" s="517" customFormat="1" spans="1:8">
      <c r="A71" s="527" t="s">
        <v>320</v>
      </c>
      <c r="B71" s="527" t="s">
        <v>321</v>
      </c>
      <c r="C71" s="527" t="s">
        <v>322</v>
      </c>
      <c r="D71" s="525"/>
      <c r="E71" s="27"/>
      <c r="F71" s="27"/>
      <c r="G71" s="27"/>
      <c r="H71" s="27"/>
    </row>
    <row r="72" s="517" customFormat="1" spans="1:8">
      <c r="A72" s="527" t="s">
        <v>323</v>
      </c>
      <c r="B72" s="527" t="s">
        <v>324</v>
      </c>
      <c r="C72" s="527" t="s">
        <v>325</v>
      </c>
      <c r="D72" s="525"/>
      <c r="E72" s="27"/>
      <c r="F72" s="27"/>
      <c r="G72" s="27"/>
      <c r="H72" s="27"/>
    </row>
    <row r="73" s="517" customFormat="1" spans="1:8">
      <c r="A73" s="527" t="s">
        <v>326</v>
      </c>
      <c r="B73" s="527" t="s">
        <v>327</v>
      </c>
      <c r="C73" s="527" t="s">
        <v>328</v>
      </c>
      <c r="D73" s="525"/>
      <c r="E73" s="27"/>
      <c r="F73" s="27"/>
      <c r="G73" s="27"/>
      <c r="H73" s="27"/>
    </row>
    <row r="74" s="517" customFormat="1" spans="1:8">
      <c r="A74" s="527" t="s">
        <v>329</v>
      </c>
      <c r="B74" s="527" t="s">
        <v>330</v>
      </c>
      <c r="C74" s="527" t="s">
        <v>331</v>
      </c>
      <c r="D74" s="525"/>
      <c r="E74" s="27"/>
      <c r="F74" s="27"/>
      <c r="G74" s="27"/>
      <c r="H74" s="27"/>
    </row>
    <row r="75" s="517" customFormat="1" spans="1:8">
      <c r="A75" s="527" t="s">
        <v>332</v>
      </c>
      <c r="B75" s="527" t="s">
        <v>333</v>
      </c>
      <c r="C75" s="527" t="s">
        <v>334</v>
      </c>
      <c r="D75" s="525"/>
      <c r="E75" s="27"/>
      <c r="F75" s="27"/>
      <c r="G75" s="27"/>
      <c r="H75" s="27"/>
    </row>
    <row r="76" s="517" customFormat="1" spans="1:8">
      <c r="A76" s="527" t="s">
        <v>335</v>
      </c>
      <c r="B76" s="527" t="s">
        <v>336</v>
      </c>
      <c r="C76" s="527" t="s">
        <v>337</v>
      </c>
      <c r="D76" s="525"/>
      <c r="E76" s="27"/>
      <c r="F76" s="27"/>
      <c r="G76" s="27"/>
      <c r="H76" s="27"/>
    </row>
    <row r="77" s="517" customFormat="1" spans="1:8">
      <c r="A77" s="527" t="s">
        <v>338</v>
      </c>
      <c r="B77" s="527" t="s">
        <v>339</v>
      </c>
      <c r="C77" s="527" t="s">
        <v>340</v>
      </c>
      <c r="D77" s="525"/>
      <c r="E77" s="27"/>
      <c r="F77" s="27"/>
      <c r="G77" s="27"/>
      <c r="H77" s="27"/>
    </row>
    <row r="78" s="517" customFormat="1" spans="1:8">
      <c r="A78" s="524" t="s">
        <v>341</v>
      </c>
      <c r="B78" s="524"/>
      <c r="C78" s="524"/>
      <c r="D78" s="525"/>
      <c r="E78" s="27"/>
      <c r="F78" s="27"/>
      <c r="G78" s="27"/>
      <c r="H78" s="27"/>
    </row>
    <row r="79" s="517" customFormat="1" spans="1:8">
      <c r="A79" s="527" t="s">
        <v>342</v>
      </c>
      <c r="B79" s="527" t="s">
        <v>343</v>
      </c>
      <c r="C79" s="527" t="s">
        <v>344</v>
      </c>
      <c r="D79" s="525"/>
      <c r="E79" s="27"/>
      <c r="F79" s="27"/>
      <c r="G79" s="27"/>
      <c r="H79" s="27"/>
    </row>
    <row r="80" s="517" customFormat="1" spans="1:8">
      <c r="A80" s="527" t="s">
        <v>345</v>
      </c>
      <c r="B80" s="527" t="s">
        <v>346</v>
      </c>
      <c r="C80" s="527" t="s">
        <v>347</v>
      </c>
      <c r="D80" s="525"/>
      <c r="E80" s="27"/>
      <c r="F80" s="27"/>
      <c r="G80" s="27"/>
      <c r="H80" s="27"/>
    </row>
    <row r="81" s="517" customFormat="1" spans="1:8">
      <c r="A81" s="527" t="s">
        <v>348</v>
      </c>
      <c r="B81" s="527" t="s">
        <v>349</v>
      </c>
      <c r="C81" s="527" t="s">
        <v>350</v>
      </c>
      <c r="D81" s="525"/>
      <c r="E81" s="27"/>
      <c r="F81" s="27"/>
      <c r="G81" s="27"/>
      <c r="H81" s="27"/>
    </row>
    <row r="82" s="517" customFormat="1" spans="1:8">
      <c r="A82" s="527" t="s">
        <v>351</v>
      </c>
      <c r="B82" s="527" t="s">
        <v>352</v>
      </c>
      <c r="C82" s="527" t="s">
        <v>353</v>
      </c>
      <c r="D82" s="525"/>
      <c r="E82" s="27"/>
      <c r="F82" s="27"/>
      <c r="G82" s="27"/>
      <c r="H82" s="27"/>
    </row>
    <row r="83" s="517" customFormat="1" spans="1:8">
      <c r="A83" s="527" t="s">
        <v>354</v>
      </c>
      <c r="B83" s="527" t="s">
        <v>355</v>
      </c>
      <c r="C83" s="527" t="s">
        <v>356</v>
      </c>
      <c r="D83" s="525"/>
      <c r="E83" s="27"/>
      <c r="F83" s="27"/>
      <c r="G83" s="27"/>
      <c r="H83" s="27"/>
    </row>
    <row r="84" s="517" customFormat="1" spans="1:8">
      <c r="A84" s="527" t="s">
        <v>357</v>
      </c>
      <c r="B84" s="527" t="s">
        <v>358</v>
      </c>
      <c r="C84" s="527" t="s">
        <v>359</v>
      </c>
      <c r="D84" s="525"/>
      <c r="E84" s="27"/>
      <c r="F84" s="27"/>
      <c r="G84" s="27"/>
      <c r="H84" s="27"/>
    </row>
    <row r="85" s="517" customFormat="1" spans="1:8">
      <c r="A85" s="527" t="s">
        <v>360</v>
      </c>
      <c r="B85" s="527" t="s">
        <v>361</v>
      </c>
      <c r="C85" s="527" t="s">
        <v>362</v>
      </c>
      <c r="D85" s="525"/>
      <c r="E85" s="27"/>
      <c r="F85" s="27"/>
      <c r="G85" s="27"/>
      <c r="H85" s="27"/>
    </row>
    <row r="86" s="517" customFormat="1" spans="1:8">
      <c r="A86" s="527" t="s">
        <v>363</v>
      </c>
      <c r="B86" s="527" t="s">
        <v>364</v>
      </c>
      <c r="C86" s="527" t="s">
        <v>365</v>
      </c>
      <c r="D86" s="525"/>
      <c r="E86" s="27"/>
      <c r="F86" s="27"/>
      <c r="G86" s="27"/>
      <c r="H86" s="27"/>
    </row>
    <row r="87" s="517" customFormat="1" spans="1:8">
      <c r="A87" s="524" t="s">
        <v>366</v>
      </c>
      <c r="B87" s="524"/>
      <c r="C87" s="524"/>
      <c r="D87" s="525"/>
      <c r="E87" s="27"/>
      <c r="F87" s="27"/>
      <c r="G87" s="27"/>
      <c r="H87" s="27"/>
    </row>
    <row r="88" s="517" customFormat="1" spans="1:8">
      <c r="A88" s="527" t="s">
        <v>367</v>
      </c>
      <c r="B88" s="527" t="s">
        <v>368</v>
      </c>
      <c r="C88" s="527" t="s">
        <v>369</v>
      </c>
      <c r="D88" s="525"/>
      <c r="E88" s="27"/>
      <c r="F88" s="27"/>
      <c r="G88" s="27"/>
      <c r="H88" s="27"/>
    </row>
    <row r="89" s="517" customFormat="1" spans="1:8">
      <c r="A89" s="527" t="s">
        <v>370</v>
      </c>
      <c r="B89" s="527" t="s">
        <v>371</v>
      </c>
      <c r="C89" s="527" t="s">
        <v>372</v>
      </c>
      <c r="D89" s="525"/>
      <c r="E89" s="27"/>
      <c r="F89" s="27"/>
      <c r="G89" s="27"/>
      <c r="H89" s="27"/>
    </row>
    <row r="90" s="517" customFormat="1" spans="1:8">
      <c r="A90" s="527" t="s">
        <v>373</v>
      </c>
      <c r="B90" s="527" t="s">
        <v>374</v>
      </c>
      <c r="C90" s="527" t="s">
        <v>375</v>
      </c>
      <c r="D90" s="525"/>
      <c r="E90" s="27"/>
      <c r="F90" s="27"/>
      <c r="G90" s="27"/>
      <c r="H90" s="27"/>
    </row>
    <row r="91" s="517" customFormat="1" spans="1:8">
      <c r="A91" s="527" t="s">
        <v>376</v>
      </c>
      <c r="B91" s="527" t="s">
        <v>377</v>
      </c>
      <c r="C91" s="527" t="s">
        <v>378</v>
      </c>
      <c r="D91" s="525"/>
      <c r="E91" s="27"/>
      <c r="F91" s="27"/>
      <c r="G91" s="27"/>
      <c r="H91" s="27"/>
    </row>
    <row r="92" s="517" customFormat="1" spans="1:8">
      <c r="A92" s="524" t="s">
        <v>379</v>
      </c>
      <c r="B92" s="524"/>
      <c r="C92" s="524"/>
      <c r="D92" s="525"/>
      <c r="E92" s="27"/>
      <c r="F92" s="27"/>
      <c r="G92" s="27"/>
      <c r="H92" s="27"/>
    </row>
    <row r="93" s="517" customFormat="1" spans="1:8">
      <c r="A93" s="527" t="s">
        <v>380</v>
      </c>
      <c r="B93" s="527" t="s">
        <v>381</v>
      </c>
      <c r="C93" s="527" t="s">
        <v>382</v>
      </c>
      <c r="D93" s="525"/>
      <c r="E93" s="27"/>
      <c r="F93" s="27"/>
      <c r="G93" s="27"/>
      <c r="H93" s="27"/>
    </row>
    <row r="94" s="517" customFormat="1" spans="1:8">
      <c r="A94" s="527" t="s">
        <v>383</v>
      </c>
      <c r="B94" s="527" t="s">
        <v>384</v>
      </c>
      <c r="C94" s="527" t="s">
        <v>385</v>
      </c>
      <c r="D94" s="525"/>
      <c r="E94" s="27"/>
      <c r="F94" s="27"/>
      <c r="G94" s="27"/>
      <c r="H94" s="27"/>
    </row>
    <row r="95" s="517" customFormat="1" spans="1:8">
      <c r="A95" s="527" t="s">
        <v>386</v>
      </c>
      <c r="B95" s="527" t="s">
        <v>387</v>
      </c>
      <c r="C95" s="527" t="s">
        <v>388</v>
      </c>
      <c r="D95" s="525"/>
      <c r="E95" s="27"/>
      <c r="F95" s="27"/>
      <c r="G95" s="27"/>
      <c r="H95" s="27"/>
    </row>
    <row r="96" s="517" customFormat="1" spans="1:8">
      <c r="A96" s="527" t="s">
        <v>389</v>
      </c>
      <c r="B96" s="527" t="s">
        <v>390</v>
      </c>
      <c r="C96" s="527" t="s">
        <v>391</v>
      </c>
      <c r="D96" s="525"/>
      <c r="E96" s="27"/>
      <c r="F96" s="27"/>
      <c r="G96" s="27"/>
      <c r="H96" s="27"/>
    </row>
    <row r="97" s="517" customFormat="1" spans="1:8">
      <c r="A97" s="527" t="s">
        <v>392</v>
      </c>
      <c r="B97" s="527" t="s">
        <v>393</v>
      </c>
      <c r="C97" s="527" t="s">
        <v>394</v>
      </c>
      <c r="D97" s="525"/>
      <c r="E97" s="27"/>
      <c r="F97" s="27"/>
      <c r="G97" s="27"/>
      <c r="H97" s="27"/>
    </row>
    <row r="98" s="517" customFormat="1" spans="1:8">
      <c r="A98" s="527" t="s">
        <v>395</v>
      </c>
      <c r="B98" s="527" t="s">
        <v>396</v>
      </c>
      <c r="C98" s="527" t="s">
        <v>397</v>
      </c>
      <c r="D98" s="525"/>
      <c r="E98" s="27"/>
      <c r="F98" s="27"/>
      <c r="G98" s="27"/>
      <c r="H98" s="27"/>
    </row>
    <row r="99" s="517" customFormat="1" spans="1:8">
      <c r="A99" s="524" t="s">
        <v>398</v>
      </c>
      <c r="B99" s="524"/>
      <c r="C99" s="524"/>
      <c r="D99" s="525"/>
      <c r="E99" s="27"/>
      <c r="F99" s="27"/>
      <c r="G99" s="27"/>
      <c r="H99" s="27"/>
    </row>
    <row r="100" s="517" customFormat="1" spans="1:8">
      <c r="A100" s="527" t="s">
        <v>399</v>
      </c>
      <c r="B100" s="527" t="s">
        <v>400</v>
      </c>
      <c r="C100" s="527" t="s">
        <v>401</v>
      </c>
      <c r="D100" s="525"/>
      <c r="E100" s="27"/>
      <c r="F100" s="27"/>
      <c r="G100" s="27"/>
      <c r="H100" s="27"/>
    </row>
    <row r="101" s="517" customFormat="1" spans="1:8">
      <c r="A101" s="527" t="s">
        <v>402</v>
      </c>
      <c r="B101" s="527" t="s">
        <v>403</v>
      </c>
      <c r="C101" s="527" t="s">
        <v>404</v>
      </c>
      <c r="D101" s="525"/>
      <c r="E101" s="27"/>
      <c r="F101" s="27"/>
      <c r="G101" s="27"/>
      <c r="H101" s="27"/>
    </row>
    <row r="102" s="517" customFormat="1" spans="1:8">
      <c r="A102" s="532" t="s">
        <v>405</v>
      </c>
      <c r="B102" s="532" t="s">
        <v>406</v>
      </c>
      <c r="C102" s="532" t="s">
        <v>407</v>
      </c>
      <c r="D102" s="522" t="s">
        <v>215</v>
      </c>
      <c r="E102" s="27"/>
      <c r="F102" s="27"/>
      <c r="G102" s="27"/>
      <c r="H102" s="27"/>
    </row>
    <row r="103" s="517" customFormat="1" spans="1:8">
      <c r="A103" s="532" t="s">
        <v>408</v>
      </c>
      <c r="B103" s="532" t="s">
        <v>409</v>
      </c>
      <c r="C103" s="532" t="s">
        <v>410</v>
      </c>
      <c r="D103" s="522" t="s">
        <v>215</v>
      </c>
      <c r="E103" s="27"/>
      <c r="F103" s="27"/>
      <c r="G103" s="27"/>
      <c r="H103" s="27"/>
    </row>
    <row r="104" s="517" customFormat="1" spans="1:8">
      <c r="A104" s="527" t="s">
        <v>411</v>
      </c>
      <c r="B104" s="527" t="s">
        <v>412</v>
      </c>
      <c r="C104" s="527" t="s">
        <v>413</v>
      </c>
      <c r="D104" s="525"/>
      <c r="E104" s="27"/>
      <c r="F104" s="27"/>
      <c r="G104" s="27"/>
      <c r="H104" s="27"/>
    </row>
    <row r="105" s="517" customFormat="1" spans="1:8">
      <c r="A105" s="532" t="s">
        <v>414</v>
      </c>
      <c r="B105" s="532" t="s">
        <v>415</v>
      </c>
      <c r="C105" s="532" t="s">
        <v>416</v>
      </c>
      <c r="D105" s="522" t="s">
        <v>215</v>
      </c>
      <c r="E105" s="27"/>
      <c r="F105" s="27"/>
      <c r="G105" s="27"/>
      <c r="H105" s="27"/>
    </row>
    <row r="106" s="517" customFormat="1" spans="1:8">
      <c r="A106" s="527" t="s">
        <v>417</v>
      </c>
      <c r="B106" s="527" t="s">
        <v>418</v>
      </c>
      <c r="C106" s="527" t="s">
        <v>419</v>
      </c>
      <c r="D106" s="525"/>
      <c r="E106" s="27"/>
      <c r="F106" s="27"/>
      <c r="G106" s="27"/>
      <c r="H106" s="27"/>
    </row>
    <row r="107" s="517" customFormat="1" spans="1:8">
      <c r="A107" s="527" t="s">
        <v>420</v>
      </c>
      <c r="B107" s="527" t="s">
        <v>421</v>
      </c>
      <c r="C107" s="527" t="s">
        <v>422</v>
      </c>
      <c r="D107" s="525"/>
      <c r="E107" s="27"/>
      <c r="F107" s="27"/>
      <c r="G107" s="27"/>
      <c r="H107" s="27"/>
    </row>
    <row r="108" s="517" customFormat="1" spans="1:8">
      <c r="A108" s="527" t="s">
        <v>423</v>
      </c>
      <c r="B108" s="527" t="s">
        <v>424</v>
      </c>
      <c r="C108" s="527" t="s">
        <v>425</v>
      </c>
      <c r="D108" s="525"/>
      <c r="E108" s="27"/>
      <c r="F108" s="27"/>
      <c r="G108" s="27"/>
      <c r="H108" s="27"/>
    </row>
    <row r="109" s="517" customFormat="1" spans="1:8">
      <c r="A109" s="527" t="s">
        <v>426</v>
      </c>
      <c r="B109" s="527" t="s">
        <v>427</v>
      </c>
      <c r="C109" s="527" t="s">
        <v>428</v>
      </c>
      <c r="D109" s="525"/>
      <c r="E109" s="27"/>
      <c r="F109" s="27"/>
      <c r="G109" s="27"/>
      <c r="H109" s="27"/>
    </row>
    <row r="110" s="517" customFormat="1" spans="1:8">
      <c r="A110" s="527" t="s">
        <v>429</v>
      </c>
      <c r="B110" s="527" t="s">
        <v>430</v>
      </c>
      <c r="C110" s="527" t="s">
        <v>431</v>
      </c>
      <c r="D110" s="525"/>
      <c r="E110" s="27"/>
      <c r="F110" s="27"/>
      <c r="G110" s="27"/>
      <c r="H110" s="27"/>
    </row>
    <row r="111" s="517" customFormat="1" spans="1:8">
      <c r="A111" s="527" t="s">
        <v>432</v>
      </c>
      <c r="B111" s="527" t="s">
        <v>433</v>
      </c>
      <c r="C111" s="527" t="s">
        <v>434</v>
      </c>
      <c r="D111" s="525"/>
      <c r="E111" s="27"/>
      <c r="F111" s="27"/>
      <c r="G111" s="27"/>
      <c r="H111" s="27"/>
    </row>
    <row r="112" s="517" customFormat="1" spans="1:8">
      <c r="A112" s="527" t="s">
        <v>435</v>
      </c>
      <c r="B112" s="527" t="s">
        <v>436</v>
      </c>
      <c r="C112" s="527" t="s">
        <v>437</v>
      </c>
      <c r="D112" s="525"/>
      <c r="E112" s="27"/>
      <c r="F112" s="27"/>
      <c r="G112" s="27"/>
      <c r="H112" s="27"/>
    </row>
    <row r="113" s="517" customFormat="1" spans="1:8">
      <c r="A113" s="527" t="s">
        <v>438</v>
      </c>
      <c r="B113" s="527" t="s">
        <v>439</v>
      </c>
      <c r="C113" s="527" t="s">
        <v>440</v>
      </c>
      <c r="D113" s="525"/>
      <c r="E113" s="27"/>
      <c r="F113" s="27"/>
      <c r="G113" s="27"/>
      <c r="H113" s="27"/>
    </row>
    <row r="114" s="517" customFormat="1" spans="1:8">
      <c r="A114" s="527" t="s">
        <v>441</v>
      </c>
      <c r="B114" s="527" t="s">
        <v>442</v>
      </c>
      <c r="C114" s="527" t="s">
        <v>443</v>
      </c>
      <c r="D114" s="525"/>
      <c r="E114" s="27"/>
      <c r="F114" s="27"/>
      <c r="G114" s="27"/>
      <c r="H114" s="27"/>
    </row>
    <row r="115" s="517" customFormat="1" spans="1:8">
      <c r="A115" s="527" t="s">
        <v>444</v>
      </c>
      <c r="B115" s="527" t="s">
        <v>445</v>
      </c>
      <c r="C115" s="527" t="s">
        <v>446</v>
      </c>
      <c r="D115" s="525"/>
      <c r="E115" s="27"/>
      <c r="F115" s="27"/>
      <c r="G115" s="27"/>
      <c r="H115" s="27"/>
    </row>
    <row r="116" s="517" customFormat="1" spans="1:8">
      <c r="A116" s="532" t="s">
        <v>447</v>
      </c>
      <c r="B116" s="532" t="s">
        <v>448</v>
      </c>
      <c r="C116" s="532" t="s">
        <v>449</v>
      </c>
      <c r="D116" s="522" t="s">
        <v>166</v>
      </c>
      <c r="E116" s="27"/>
      <c r="F116" s="27"/>
      <c r="G116" s="27"/>
      <c r="H116" s="27"/>
    </row>
    <row r="117" s="517" customFormat="1" spans="1:8">
      <c r="A117" s="542" t="s">
        <v>450</v>
      </c>
      <c r="B117" s="542" t="s">
        <v>451</v>
      </c>
      <c r="C117" s="542" t="s">
        <v>452</v>
      </c>
      <c r="D117" s="525"/>
      <c r="E117" s="27"/>
      <c r="F117" s="27"/>
      <c r="G117" s="27"/>
      <c r="H117" s="27"/>
    </row>
    <row r="118" s="517" customFormat="1" spans="1:8">
      <c r="A118" s="527" t="s">
        <v>453</v>
      </c>
      <c r="B118" s="527" t="s">
        <v>454</v>
      </c>
      <c r="C118" s="527" t="s">
        <v>455</v>
      </c>
      <c r="D118" s="525"/>
      <c r="E118" s="27"/>
      <c r="F118" s="27"/>
      <c r="G118" s="27"/>
      <c r="H118" s="27"/>
    </row>
    <row r="119" s="517" customFormat="1" spans="1:8">
      <c r="A119" s="524" t="s">
        <v>456</v>
      </c>
      <c r="B119" s="524"/>
      <c r="C119" s="524"/>
      <c r="D119" s="525"/>
      <c r="E119" s="27"/>
      <c r="F119" s="27"/>
      <c r="G119" s="27"/>
      <c r="H119" s="27"/>
    </row>
    <row r="120" s="517" customFormat="1" spans="1:8">
      <c r="A120" s="527" t="s">
        <v>457</v>
      </c>
      <c r="B120" s="527" t="s">
        <v>458</v>
      </c>
      <c r="C120" s="527" t="s">
        <v>459</v>
      </c>
      <c r="D120" s="525"/>
      <c r="E120" s="27"/>
      <c r="F120" s="27"/>
      <c r="G120" s="27"/>
      <c r="H120" s="27"/>
    </row>
    <row r="121" s="517" customFormat="1" spans="1:8">
      <c r="A121" s="527" t="s">
        <v>460</v>
      </c>
      <c r="B121" s="527" t="s">
        <v>461</v>
      </c>
      <c r="C121" s="527" t="s">
        <v>462</v>
      </c>
      <c r="D121" s="525"/>
      <c r="E121" s="27"/>
      <c r="F121" s="27"/>
      <c r="G121" s="27"/>
      <c r="H121" s="27"/>
    </row>
    <row r="122" s="517" customFormat="1" spans="1:8">
      <c r="A122" s="532" t="s">
        <v>463</v>
      </c>
      <c r="B122" s="532" t="s">
        <v>464</v>
      </c>
      <c r="C122" s="532" t="s">
        <v>465</v>
      </c>
      <c r="D122" s="522" t="s">
        <v>215</v>
      </c>
      <c r="E122" s="27"/>
      <c r="F122" s="27"/>
      <c r="G122" s="27"/>
      <c r="H122" s="27"/>
    </row>
    <row r="123" s="517" customFormat="1" spans="1:8">
      <c r="A123" s="527" t="s">
        <v>466</v>
      </c>
      <c r="B123" s="527" t="s">
        <v>467</v>
      </c>
      <c r="C123" s="527" t="s">
        <v>468</v>
      </c>
      <c r="D123" s="525"/>
      <c r="E123" s="27"/>
      <c r="F123" s="27"/>
      <c r="G123" s="27"/>
      <c r="H123" s="27"/>
    </row>
    <row r="124" spans="1:4">
      <c r="A124" s="527" t="s">
        <v>469</v>
      </c>
      <c r="B124" s="527" t="s">
        <v>470</v>
      </c>
      <c r="C124" s="527" t="s">
        <v>471</v>
      </c>
      <c r="D124" s="525"/>
    </row>
    <row r="125" spans="1:4">
      <c r="A125" s="524" t="s">
        <v>472</v>
      </c>
      <c r="B125" s="524"/>
      <c r="C125" s="524"/>
      <c r="D125" s="525"/>
    </row>
    <row r="126" spans="1:4">
      <c r="A126" s="527" t="s">
        <v>473</v>
      </c>
      <c r="B126" s="527" t="s">
        <v>474</v>
      </c>
      <c r="C126" s="527" t="s">
        <v>475</v>
      </c>
      <c r="D126" s="525"/>
    </row>
    <row r="127" spans="1:4">
      <c r="A127" s="524" t="s">
        <v>476</v>
      </c>
      <c r="B127" s="524"/>
      <c r="C127" s="524"/>
      <c r="D127" s="525"/>
    </row>
    <row r="128" spans="1:4">
      <c r="A128" s="527" t="s">
        <v>477</v>
      </c>
      <c r="B128" s="527" t="s">
        <v>478</v>
      </c>
      <c r="C128" s="527" t="s">
        <v>479</v>
      </c>
      <c r="D128" s="525"/>
    </row>
    <row r="129" spans="1:4">
      <c r="A129" s="527" t="s">
        <v>480</v>
      </c>
      <c r="B129" s="527" t="s">
        <v>481</v>
      </c>
      <c r="C129" s="527" t="s">
        <v>482</v>
      </c>
      <c r="D129" s="525"/>
    </row>
    <row r="130" spans="1:4">
      <c r="A130" s="532" t="s">
        <v>483</v>
      </c>
      <c r="B130" s="532" t="s">
        <v>484</v>
      </c>
      <c r="C130" s="532" t="s">
        <v>485</v>
      </c>
      <c r="D130" s="522" t="s">
        <v>215</v>
      </c>
    </row>
    <row r="131" spans="1:4">
      <c r="A131" s="527" t="s">
        <v>486</v>
      </c>
      <c r="B131" s="527" t="s">
        <v>487</v>
      </c>
      <c r="C131" s="527" t="s">
        <v>488</v>
      </c>
      <c r="D131" s="525"/>
    </row>
    <row r="132" spans="1:4">
      <c r="A132" s="527" t="s">
        <v>489</v>
      </c>
      <c r="B132" s="527" t="s">
        <v>490</v>
      </c>
      <c r="C132" s="527" t="s">
        <v>491</v>
      </c>
      <c r="D132" s="525"/>
    </row>
    <row r="133" spans="1:4">
      <c r="A133" s="542" t="s">
        <v>492</v>
      </c>
      <c r="B133" s="542" t="s">
        <v>493</v>
      </c>
      <c r="C133" s="542" t="s">
        <v>494</v>
      </c>
      <c r="D133" s="525"/>
    </row>
    <row r="134" spans="1:4">
      <c r="A134" s="527" t="s">
        <v>495</v>
      </c>
      <c r="B134" s="527" t="s">
        <v>496</v>
      </c>
      <c r="C134" s="527" t="s">
        <v>497</v>
      </c>
      <c r="D134" s="525"/>
    </row>
    <row r="135" spans="1:4">
      <c r="A135" s="524" t="s">
        <v>498</v>
      </c>
      <c r="B135" s="524"/>
      <c r="C135" s="524"/>
      <c r="D135" s="525"/>
    </row>
    <row r="136" spans="1:4">
      <c r="A136" s="527" t="s">
        <v>499</v>
      </c>
      <c r="B136" s="527" t="s">
        <v>500</v>
      </c>
      <c r="C136" s="527" t="s">
        <v>501</v>
      </c>
      <c r="D136" s="525"/>
    </row>
    <row r="137" spans="1:4">
      <c r="A137" s="524" t="s">
        <v>502</v>
      </c>
      <c r="B137" s="524"/>
      <c r="C137" s="524"/>
      <c r="D137" s="525"/>
    </row>
    <row r="138" spans="1:4">
      <c r="A138" s="527" t="s">
        <v>503</v>
      </c>
      <c r="B138" s="527" t="s">
        <v>504</v>
      </c>
      <c r="C138" s="527" t="s">
        <v>505</v>
      </c>
      <c r="D138" s="525"/>
    </row>
    <row r="139" spans="1:4">
      <c r="A139" s="527" t="s">
        <v>506</v>
      </c>
      <c r="B139" s="527" t="s">
        <v>507</v>
      </c>
      <c r="C139" s="527" t="s">
        <v>508</v>
      </c>
      <c r="D139" s="525"/>
    </row>
    <row r="140" spans="1:4">
      <c r="A140" s="527" t="s">
        <v>509</v>
      </c>
      <c r="B140" s="527" t="s">
        <v>510</v>
      </c>
      <c r="C140" s="527" t="s">
        <v>511</v>
      </c>
      <c r="D140" s="525"/>
    </row>
    <row r="141" spans="1:4">
      <c r="A141" s="527" t="s">
        <v>512</v>
      </c>
      <c r="B141" s="527" t="s">
        <v>513</v>
      </c>
      <c r="C141" s="527" t="s">
        <v>514</v>
      </c>
      <c r="D141" s="525"/>
    </row>
    <row r="142" spans="1:4">
      <c r="A142" s="527" t="s">
        <v>515</v>
      </c>
      <c r="B142" s="527" t="s">
        <v>516</v>
      </c>
      <c r="C142" s="527" t="s">
        <v>517</v>
      </c>
      <c r="D142" s="525"/>
    </row>
    <row r="143" spans="1:4">
      <c r="A143" s="524" t="s">
        <v>518</v>
      </c>
      <c r="B143" s="524"/>
      <c r="C143" s="524"/>
      <c r="D143" s="525"/>
    </row>
    <row r="144" spans="1:4">
      <c r="A144" s="527" t="s">
        <v>519</v>
      </c>
      <c r="B144" s="527" t="s">
        <v>520</v>
      </c>
      <c r="C144" s="527" t="s">
        <v>521</v>
      </c>
      <c r="D144" s="525"/>
    </row>
    <row r="145" spans="1:4">
      <c r="A145" s="527" t="s">
        <v>522</v>
      </c>
      <c r="B145" s="527" t="s">
        <v>523</v>
      </c>
      <c r="C145" s="527" t="s">
        <v>524</v>
      </c>
      <c r="D145" s="525"/>
    </row>
    <row r="146" spans="1:4">
      <c r="A146" s="527" t="s">
        <v>525</v>
      </c>
      <c r="B146" s="527" t="s">
        <v>526</v>
      </c>
      <c r="C146" s="527" t="s">
        <v>527</v>
      </c>
      <c r="D146" s="525"/>
    </row>
    <row r="147" spans="1:4">
      <c r="A147" s="527" t="s">
        <v>528</v>
      </c>
      <c r="B147" s="527" t="s">
        <v>529</v>
      </c>
      <c r="C147" s="527" t="s">
        <v>530</v>
      </c>
      <c r="D147" s="525"/>
    </row>
    <row r="148" spans="1:4">
      <c r="A148" s="527" t="s">
        <v>531</v>
      </c>
      <c r="B148" s="527" t="s">
        <v>532</v>
      </c>
      <c r="C148" s="527" t="s">
        <v>533</v>
      </c>
      <c r="D148" s="525"/>
    </row>
    <row r="149" spans="1:4">
      <c r="A149" s="527" t="s">
        <v>534</v>
      </c>
      <c r="B149" s="527" t="s">
        <v>535</v>
      </c>
      <c r="C149" s="527" t="s">
        <v>536</v>
      </c>
      <c r="D149" s="525"/>
    </row>
    <row r="150" spans="1:4">
      <c r="A150" s="527" t="s">
        <v>537</v>
      </c>
      <c r="B150" s="527" t="s">
        <v>538</v>
      </c>
      <c r="C150" s="527" t="s">
        <v>539</v>
      </c>
      <c r="D150" s="525"/>
    </row>
    <row r="151" spans="1:4">
      <c r="A151" s="527" t="s">
        <v>540</v>
      </c>
      <c r="B151" s="527" t="s">
        <v>541</v>
      </c>
      <c r="C151" s="527" t="s">
        <v>542</v>
      </c>
      <c r="D151" s="525"/>
    </row>
    <row r="152" spans="1:4">
      <c r="A152" s="527" t="s">
        <v>543</v>
      </c>
      <c r="B152" s="527" t="s">
        <v>544</v>
      </c>
      <c r="C152" s="527" t="s">
        <v>545</v>
      </c>
      <c r="D152" s="525"/>
    </row>
    <row r="153" spans="1:4">
      <c r="A153" s="527" t="s">
        <v>546</v>
      </c>
      <c r="B153" s="527" t="s">
        <v>547</v>
      </c>
      <c r="C153" s="527" t="s">
        <v>548</v>
      </c>
      <c r="D153" s="525"/>
    </row>
    <row r="154" spans="1:4">
      <c r="A154" s="527" t="s">
        <v>549</v>
      </c>
      <c r="B154" s="527" t="s">
        <v>550</v>
      </c>
      <c r="C154" s="527" t="s">
        <v>551</v>
      </c>
      <c r="D154" s="525"/>
    </row>
    <row r="155" spans="1:4">
      <c r="A155" s="527" t="s">
        <v>552</v>
      </c>
      <c r="B155" s="527" t="s">
        <v>553</v>
      </c>
      <c r="C155" s="527" t="s">
        <v>554</v>
      </c>
      <c r="D155" s="525"/>
    </row>
    <row r="156" spans="1:4">
      <c r="A156" s="527" t="s">
        <v>555</v>
      </c>
      <c r="B156" s="527" t="s">
        <v>556</v>
      </c>
      <c r="C156" s="527" t="s">
        <v>557</v>
      </c>
      <c r="D156" s="525"/>
    </row>
    <row r="157" spans="1:4">
      <c r="A157" s="527" t="s">
        <v>558</v>
      </c>
      <c r="B157" s="527" t="s">
        <v>559</v>
      </c>
      <c r="C157" s="527" t="s">
        <v>560</v>
      </c>
      <c r="D157" s="525"/>
    </row>
    <row r="158" spans="1:4">
      <c r="A158" s="527" t="s">
        <v>561</v>
      </c>
      <c r="B158" s="527" t="s">
        <v>562</v>
      </c>
      <c r="C158" s="527" t="s">
        <v>563</v>
      </c>
      <c r="D158" s="525"/>
    </row>
    <row r="159" spans="1:4">
      <c r="A159" s="527" t="s">
        <v>564</v>
      </c>
      <c r="B159" s="527" t="s">
        <v>565</v>
      </c>
      <c r="C159" s="527" t="s">
        <v>566</v>
      </c>
      <c r="D159" s="525"/>
    </row>
    <row r="160" spans="1:4">
      <c r="A160" s="527" t="s">
        <v>567</v>
      </c>
      <c r="B160" s="527" t="s">
        <v>568</v>
      </c>
      <c r="C160" s="527" t="s">
        <v>569</v>
      </c>
      <c r="D160" s="525"/>
    </row>
    <row r="161" spans="1:4">
      <c r="A161" s="527" t="s">
        <v>570</v>
      </c>
      <c r="B161" s="527" t="s">
        <v>571</v>
      </c>
      <c r="C161" s="527" t="s">
        <v>572</v>
      </c>
      <c r="D161" s="525"/>
    </row>
    <row r="162" spans="1:4">
      <c r="A162" s="527" t="s">
        <v>573</v>
      </c>
      <c r="B162" s="527" t="s">
        <v>574</v>
      </c>
      <c r="C162" s="527" t="s">
        <v>575</v>
      </c>
      <c r="D162" s="525"/>
    </row>
    <row r="163" spans="1:4">
      <c r="A163" s="527" t="s">
        <v>576</v>
      </c>
      <c r="B163" s="527" t="s">
        <v>577</v>
      </c>
      <c r="C163" s="527" t="s">
        <v>578</v>
      </c>
      <c r="D163" s="525"/>
    </row>
    <row r="164" spans="1:4">
      <c r="A164" s="527" t="s">
        <v>579</v>
      </c>
      <c r="B164" s="527" t="s">
        <v>580</v>
      </c>
      <c r="C164" s="527" t="s">
        <v>581</v>
      </c>
      <c r="D164" s="525"/>
    </row>
    <row r="165" spans="1:4">
      <c r="A165" s="527" t="s">
        <v>582</v>
      </c>
      <c r="B165" s="527" t="s">
        <v>583</v>
      </c>
      <c r="C165" s="527" t="s">
        <v>584</v>
      </c>
      <c r="D165" s="525"/>
    </row>
    <row r="166" spans="1:4">
      <c r="A166" s="542" t="s">
        <v>585</v>
      </c>
      <c r="B166" s="542" t="s">
        <v>586</v>
      </c>
      <c r="C166" s="542" t="s">
        <v>587</v>
      </c>
      <c r="D166" s="525"/>
    </row>
    <row r="167" spans="1:4">
      <c r="A167" s="527" t="s">
        <v>588</v>
      </c>
      <c r="B167" s="527" t="s">
        <v>589</v>
      </c>
      <c r="C167" s="527" t="s">
        <v>590</v>
      </c>
      <c r="D167" s="525"/>
    </row>
    <row r="168" spans="1:4">
      <c r="A168" s="527" t="s">
        <v>591</v>
      </c>
      <c r="B168" s="527" t="s">
        <v>592</v>
      </c>
      <c r="C168" s="527" t="s">
        <v>593</v>
      </c>
      <c r="D168" s="525"/>
    </row>
    <row r="169" spans="1:4">
      <c r="A169" s="527" t="s">
        <v>594</v>
      </c>
      <c r="B169" s="527" t="s">
        <v>595</v>
      </c>
      <c r="C169" s="527" t="s">
        <v>596</v>
      </c>
      <c r="D169" s="525"/>
    </row>
    <row r="170" spans="1:4">
      <c r="A170" s="527" t="s">
        <v>597</v>
      </c>
      <c r="B170" s="527" t="s">
        <v>598</v>
      </c>
      <c r="C170" s="527" t="s">
        <v>599</v>
      </c>
      <c r="D170" s="525"/>
    </row>
    <row r="171" spans="1:4">
      <c r="A171" s="542" t="s">
        <v>600</v>
      </c>
      <c r="B171" s="542" t="s">
        <v>601</v>
      </c>
      <c r="C171" s="542" t="s">
        <v>602</v>
      </c>
      <c r="D171" s="525"/>
    </row>
    <row r="172" spans="1:4">
      <c r="A172" s="527" t="s">
        <v>603</v>
      </c>
      <c r="B172" s="527" t="s">
        <v>604</v>
      </c>
      <c r="C172" s="527" t="s">
        <v>605</v>
      </c>
      <c r="D172" s="525"/>
    </row>
    <row r="173" spans="1:4">
      <c r="A173" s="527" t="s">
        <v>606</v>
      </c>
      <c r="B173" s="527" t="s">
        <v>607</v>
      </c>
      <c r="C173" s="527" t="s">
        <v>608</v>
      </c>
      <c r="D173" s="525"/>
    </row>
    <row r="174" spans="1:4">
      <c r="A174" s="527" t="s">
        <v>609</v>
      </c>
      <c r="B174" s="527" t="s">
        <v>610</v>
      </c>
      <c r="C174" s="527" t="s">
        <v>611</v>
      </c>
      <c r="D174" s="525"/>
    </row>
    <row r="175" spans="1:4">
      <c r="A175" s="527" t="s">
        <v>612</v>
      </c>
      <c r="B175" s="527" t="s">
        <v>613</v>
      </c>
      <c r="C175" s="527" t="s">
        <v>614</v>
      </c>
      <c r="D175" s="525"/>
    </row>
    <row r="176" spans="1:4">
      <c r="A176" s="527" t="s">
        <v>615</v>
      </c>
      <c r="B176" s="527" t="s">
        <v>616</v>
      </c>
      <c r="C176" s="527" t="s">
        <v>617</v>
      </c>
      <c r="D176" s="525"/>
    </row>
    <row r="177" spans="1:4">
      <c r="A177" s="527" t="s">
        <v>618</v>
      </c>
      <c r="B177" s="527" t="s">
        <v>619</v>
      </c>
      <c r="C177" s="527" t="s">
        <v>620</v>
      </c>
      <c r="D177" s="525"/>
    </row>
    <row r="178" spans="1:4">
      <c r="A178" s="527" t="s">
        <v>621</v>
      </c>
      <c r="B178" s="527" t="s">
        <v>622</v>
      </c>
      <c r="C178" s="527" t="s">
        <v>623</v>
      </c>
      <c r="D178" s="525"/>
    </row>
    <row r="179" spans="1:4">
      <c r="A179" s="527" t="s">
        <v>624</v>
      </c>
      <c r="B179" s="527" t="s">
        <v>625</v>
      </c>
      <c r="C179" s="527" t="s">
        <v>626</v>
      </c>
      <c r="D179" s="525"/>
    </row>
    <row r="180" spans="1:4">
      <c r="A180" s="527" t="s">
        <v>627</v>
      </c>
      <c r="B180" s="527" t="s">
        <v>628</v>
      </c>
      <c r="C180" s="527" t="s">
        <v>629</v>
      </c>
      <c r="D180" s="525"/>
    </row>
    <row r="181" spans="1:4">
      <c r="A181" s="524" t="s">
        <v>630</v>
      </c>
      <c r="B181" s="524"/>
      <c r="C181" s="524"/>
      <c r="D181" s="525"/>
    </row>
    <row r="182" spans="1:4">
      <c r="A182" s="527" t="s">
        <v>631</v>
      </c>
      <c r="B182" s="527" t="s">
        <v>632</v>
      </c>
      <c r="C182" s="527" t="s">
        <v>633</v>
      </c>
      <c r="D182" s="525"/>
    </row>
    <row r="183" spans="1:4">
      <c r="A183" s="527" t="s">
        <v>634</v>
      </c>
      <c r="B183" s="527" t="s">
        <v>635</v>
      </c>
      <c r="C183" s="527" t="s">
        <v>636</v>
      </c>
      <c r="D183" s="525"/>
    </row>
    <row r="184" spans="1:4">
      <c r="A184" s="527" t="s">
        <v>637</v>
      </c>
      <c r="B184" s="527" t="s">
        <v>638</v>
      </c>
      <c r="C184" s="527" t="s">
        <v>639</v>
      </c>
      <c r="D184" s="525"/>
    </row>
    <row r="185" spans="1:4">
      <c r="A185" s="527" t="s">
        <v>640</v>
      </c>
      <c r="B185" s="527" t="s">
        <v>641</v>
      </c>
      <c r="C185" s="527" t="s">
        <v>642</v>
      </c>
      <c r="D185" s="525"/>
    </row>
    <row r="186" spans="1:4">
      <c r="A186" s="524" t="s">
        <v>643</v>
      </c>
      <c r="B186" s="524"/>
      <c r="C186" s="524"/>
      <c r="D186" s="525"/>
    </row>
    <row r="187" spans="1:4">
      <c r="A187" s="527" t="s">
        <v>644</v>
      </c>
      <c r="B187" s="527" t="s">
        <v>645</v>
      </c>
      <c r="C187" s="527" t="s">
        <v>646</v>
      </c>
      <c r="D187" s="525"/>
    </row>
    <row r="188" spans="1:4">
      <c r="A188" s="527" t="s">
        <v>647</v>
      </c>
      <c r="B188" s="527" t="s">
        <v>648</v>
      </c>
      <c r="C188" s="527" t="s">
        <v>649</v>
      </c>
      <c r="D188" s="525"/>
    </row>
    <row r="189" spans="1:4">
      <c r="A189" s="527" t="s">
        <v>650</v>
      </c>
      <c r="B189" s="527" t="s">
        <v>651</v>
      </c>
      <c r="C189" s="527" t="s">
        <v>652</v>
      </c>
      <c r="D189" s="525"/>
    </row>
    <row r="190" spans="1:4">
      <c r="A190" s="527" t="s">
        <v>653</v>
      </c>
      <c r="B190" s="527" t="s">
        <v>654</v>
      </c>
      <c r="C190" s="527" t="s">
        <v>655</v>
      </c>
      <c r="D190" s="525"/>
    </row>
    <row r="191" spans="1:4">
      <c r="A191" s="527" t="s">
        <v>656</v>
      </c>
      <c r="B191" s="527" t="s">
        <v>657</v>
      </c>
      <c r="C191" s="527" t="s">
        <v>658</v>
      </c>
      <c r="D191" s="525"/>
    </row>
    <row r="192" spans="1:4">
      <c r="A192" s="527" t="s">
        <v>659</v>
      </c>
      <c r="B192" s="527" t="s">
        <v>660</v>
      </c>
      <c r="C192" s="527" t="s">
        <v>661</v>
      </c>
      <c r="D192" s="525"/>
    </row>
    <row r="193" spans="1:4">
      <c r="A193" s="527" t="s">
        <v>662</v>
      </c>
      <c r="B193" s="527" t="s">
        <v>663</v>
      </c>
      <c r="C193" s="527" t="s">
        <v>664</v>
      </c>
      <c r="D193" s="525"/>
    </row>
    <row r="194" spans="1:4">
      <c r="A194" s="524" t="s">
        <v>665</v>
      </c>
      <c r="B194" s="524"/>
      <c r="C194" s="524"/>
      <c r="D194" s="525"/>
    </row>
    <row r="195" spans="1:4">
      <c r="A195" s="527" t="s">
        <v>666</v>
      </c>
      <c r="B195" s="527" t="s">
        <v>667</v>
      </c>
      <c r="C195" s="527" t="s">
        <v>668</v>
      </c>
      <c r="D195" s="525"/>
    </row>
    <row r="196" spans="1:4">
      <c r="A196" s="527" t="s">
        <v>669</v>
      </c>
      <c r="B196" s="527" t="s">
        <v>670</v>
      </c>
      <c r="C196" s="527" t="s">
        <v>671</v>
      </c>
      <c r="D196" s="525"/>
    </row>
    <row r="197" spans="1:4">
      <c r="A197" s="527" t="s">
        <v>672</v>
      </c>
      <c r="B197" s="527" t="s">
        <v>673</v>
      </c>
      <c r="C197" s="527" t="s">
        <v>674</v>
      </c>
      <c r="D197" s="525"/>
    </row>
    <row r="198" spans="1:4">
      <c r="A198" s="532" t="s">
        <v>675</v>
      </c>
      <c r="B198" s="532" t="s">
        <v>676</v>
      </c>
      <c r="C198" s="532" t="s">
        <v>677</v>
      </c>
      <c r="D198" s="522" t="s">
        <v>215</v>
      </c>
    </row>
    <row r="199" spans="1:4">
      <c r="A199" s="524" t="s">
        <v>678</v>
      </c>
      <c r="B199" s="524"/>
      <c r="C199" s="524"/>
      <c r="D199" s="525"/>
    </row>
    <row r="200" spans="1:4">
      <c r="A200" s="527" t="s">
        <v>679</v>
      </c>
      <c r="B200" s="527" t="s">
        <v>680</v>
      </c>
      <c r="C200" s="527" t="s">
        <v>681</v>
      </c>
      <c r="D200" s="525"/>
    </row>
    <row r="201" spans="1:4">
      <c r="A201" s="527" t="s">
        <v>682</v>
      </c>
      <c r="B201" s="527" t="s">
        <v>683</v>
      </c>
      <c r="C201" s="527" t="s">
        <v>684</v>
      </c>
      <c r="D201" s="525"/>
    </row>
    <row r="202" spans="1:4">
      <c r="A202" s="532" t="s">
        <v>685</v>
      </c>
      <c r="B202" s="532" t="s">
        <v>686</v>
      </c>
      <c r="C202" s="532" t="s">
        <v>687</v>
      </c>
      <c r="D202" s="522" t="s">
        <v>215</v>
      </c>
    </row>
    <row r="203" spans="1:4">
      <c r="A203" s="527" t="s">
        <v>688</v>
      </c>
      <c r="B203" s="527" t="s">
        <v>689</v>
      </c>
      <c r="C203" s="527" t="s">
        <v>690</v>
      </c>
      <c r="D203" s="525"/>
    </row>
    <row r="204" spans="1:4">
      <c r="A204" s="527" t="s">
        <v>691</v>
      </c>
      <c r="B204" s="527" t="s">
        <v>692</v>
      </c>
      <c r="C204" s="527" t="s">
        <v>693</v>
      </c>
      <c r="D204" s="525"/>
    </row>
    <row r="205" spans="1:4">
      <c r="A205" s="524" t="s">
        <v>694</v>
      </c>
      <c r="B205" s="524"/>
      <c r="C205" s="524"/>
      <c r="D205" s="525"/>
    </row>
    <row r="206" spans="1:4">
      <c r="A206" s="527" t="s">
        <v>695</v>
      </c>
      <c r="B206" s="527" t="s">
        <v>696</v>
      </c>
      <c r="C206" s="527" t="s">
        <v>697</v>
      </c>
      <c r="D206" s="525"/>
    </row>
    <row r="207" spans="1:4">
      <c r="A207" s="527" t="s">
        <v>698</v>
      </c>
      <c r="B207" s="527" t="s">
        <v>699</v>
      </c>
      <c r="C207" s="527" t="s">
        <v>700</v>
      </c>
      <c r="D207" s="525"/>
    </row>
    <row r="208" spans="1:4">
      <c r="A208" s="527" t="s">
        <v>701</v>
      </c>
      <c r="B208" s="527" t="s">
        <v>702</v>
      </c>
      <c r="C208" s="527" t="s">
        <v>703</v>
      </c>
      <c r="D208" s="525"/>
    </row>
    <row r="209" spans="1:4">
      <c r="A209" s="527" t="s">
        <v>704</v>
      </c>
      <c r="B209" s="527" t="s">
        <v>705</v>
      </c>
      <c r="C209" s="527" t="s">
        <v>706</v>
      </c>
      <c r="D209" s="525"/>
    </row>
    <row r="210" spans="1:4">
      <c r="A210" s="524" t="s">
        <v>707</v>
      </c>
      <c r="B210" s="524"/>
      <c r="C210" s="524"/>
      <c r="D210" s="525"/>
    </row>
    <row r="211" spans="1:4">
      <c r="A211" s="527" t="s">
        <v>708</v>
      </c>
      <c r="B211" s="527" t="s">
        <v>709</v>
      </c>
      <c r="C211" s="527" t="s">
        <v>710</v>
      </c>
      <c r="D211" s="525"/>
    </row>
    <row r="212" spans="1:4">
      <c r="A212" s="527" t="s">
        <v>711</v>
      </c>
      <c r="B212" s="527" t="s">
        <v>712</v>
      </c>
      <c r="C212" s="527" t="s">
        <v>713</v>
      </c>
      <c r="D212" s="525"/>
    </row>
    <row r="213" spans="1:4">
      <c r="A213" s="527" t="s">
        <v>714</v>
      </c>
      <c r="B213" s="527" t="s">
        <v>715</v>
      </c>
      <c r="C213" s="527" t="s">
        <v>716</v>
      </c>
      <c r="D213" s="525"/>
    </row>
    <row r="214" spans="1:4">
      <c r="A214" s="527" t="s">
        <v>717</v>
      </c>
      <c r="B214" s="527" t="s">
        <v>718</v>
      </c>
      <c r="C214" s="527" t="s">
        <v>719</v>
      </c>
      <c r="D214" s="525"/>
    </row>
    <row r="215" spans="1:4">
      <c r="A215" s="527" t="s">
        <v>720</v>
      </c>
      <c r="B215" s="527" t="s">
        <v>721</v>
      </c>
      <c r="C215" s="527" t="s">
        <v>722</v>
      </c>
      <c r="D215" s="525"/>
    </row>
    <row r="216" spans="1:4">
      <c r="A216" s="527" t="s">
        <v>723</v>
      </c>
      <c r="B216" s="527" t="s">
        <v>724</v>
      </c>
      <c r="C216" s="527" t="s">
        <v>725</v>
      </c>
      <c r="D216" s="525"/>
    </row>
    <row r="217" spans="1:4">
      <c r="A217" s="527" t="s">
        <v>726</v>
      </c>
      <c r="B217" s="527" t="s">
        <v>727</v>
      </c>
      <c r="C217" s="527" t="s">
        <v>728</v>
      </c>
      <c r="D217" s="525"/>
    </row>
    <row r="218" spans="1:4">
      <c r="A218" s="527" t="s">
        <v>729</v>
      </c>
      <c r="B218" s="527" t="s">
        <v>730</v>
      </c>
      <c r="C218" s="527" t="s">
        <v>731</v>
      </c>
      <c r="D218" s="525"/>
    </row>
    <row r="219" spans="1:4">
      <c r="A219" s="527" t="s">
        <v>732</v>
      </c>
      <c r="B219" s="527" t="s">
        <v>733</v>
      </c>
      <c r="C219" s="527" t="s">
        <v>734</v>
      </c>
      <c r="D219" s="525"/>
    </row>
    <row r="220" spans="1:4">
      <c r="A220" s="527" t="s">
        <v>735</v>
      </c>
      <c r="B220" s="527" t="s">
        <v>736</v>
      </c>
      <c r="C220" s="527" t="s">
        <v>737</v>
      </c>
      <c r="D220" s="525"/>
    </row>
    <row r="221" spans="1:4">
      <c r="A221" s="527" t="s">
        <v>738</v>
      </c>
      <c r="B221" s="527" t="s">
        <v>739</v>
      </c>
      <c r="C221" s="527" t="s">
        <v>740</v>
      </c>
      <c r="D221" s="525"/>
    </row>
    <row r="222" spans="1:4">
      <c r="A222" s="527" t="s">
        <v>741</v>
      </c>
      <c r="B222" s="527" t="s">
        <v>742</v>
      </c>
      <c r="C222" s="527" t="s">
        <v>743</v>
      </c>
      <c r="D222" s="525"/>
    </row>
    <row r="223" spans="1:4">
      <c r="A223" s="527" t="s">
        <v>744</v>
      </c>
      <c r="B223" s="527" t="s">
        <v>745</v>
      </c>
      <c r="C223" s="527" t="s">
        <v>746</v>
      </c>
      <c r="D223" s="525"/>
    </row>
    <row r="224" spans="1:4">
      <c r="A224" s="527" t="s">
        <v>747</v>
      </c>
      <c r="B224" s="527" t="s">
        <v>748</v>
      </c>
      <c r="C224" s="527" t="s">
        <v>749</v>
      </c>
      <c r="D224" s="525"/>
    </row>
    <row r="225" spans="1:4">
      <c r="A225" s="527" t="s">
        <v>750</v>
      </c>
      <c r="B225" s="527" t="s">
        <v>751</v>
      </c>
      <c r="C225" s="527" t="s">
        <v>752</v>
      </c>
      <c r="D225" s="525"/>
    </row>
    <row r="226" spans="1:4">
      <c r="A226" s="527" t="s">
        <v>753</v>
      </c>
      <c r="B226" s="527" t="s">
        <v>754</v>
      </c>
      <c r="C226" s="527" t="s">
        <v>755</v>
      </c>
      <c r="D226" s="525"/>
    </row>
    <row r="227" spans="1:4">
      <c r="A227" s="527" t="s">
        <v>756</v>
      </c>
      <c r="B227" s="527" t="s">
        <v>757</v>
      </c>
      <c r="C227" s="527" t="s">
        <v>758</v>
      </c>
      <c r="D227" s="525"/>
    </row>
    <row r="228" spans="1:4">
      <c r="A228" s="527" t="s">
        <v>759</v>
      </c>
      <c r="B228" s="527" t="s">
        <v>760</v>
      </c>
      <c r="C228" s="527" t="s">
        <v>761</v>
      </c>
      <c r="D228" s="525"/>
    </row>
    <row r="229" spans="1:4">
      <c r="A229" s="527" t="s">
        <v>762</v>
      </c>
      <c r="B229" s="527" t="s">
        <v>763</v>
      </c>
      <c r="C229" s="527" t="s">
        <v>764</v>
      </c>
      <c r="D229" s="525"/>
    </row>
    <row r="230" spans="1:4">
      <c r="A230" s="527" t="s">
        <v>765</v>
      </c>
      <c r="B230" s="527" t="s">
        <v>766</v>
      </c>
      <c r="C230" s="527" t="s">
        <v>767</v>
      </c>
      <c r="D230" s="525"/>
    </row>
    <row r="231" spans="1:4">
      <c r="A231" s="527" t="s">
        <v>768</v>
      </c>
      <c r="B231" s="527" t="s">
        <v>769</v>
      </c>
      <c r="C231" s="527" t="s">
        <v>770</v>
      </c>
      <c r="D231" s="525"/>
    </row>
    <row r="232" spans="1:4">
      <c r="A232" s="527" t="s">
        <v>771</v>
      </c>
      <c r="B232" s="527" t="s">
        <v>772</v>
      </c>
      <c r="C232" s="527" t="s">
        <v>773</v>
      </c>
      <c r="D232" s="525"/>
    </row>
    <row r="233" spans="1:4">
      <c r="A233" s="527" t="s">
        <v>774</v>
      </c>
      <c r="B233" s="527" t="s">
        <v>775</v>
      </c>
      <c r="C233" s="527" t="s">
        <v>776</v>
      </c>
      <c r="D233" s="525"/>
    </row>
    <row r="234" spans="1:4">
      <c r="A234" s="527" t="s">
        <v>777</v>
      </c>
      <c r="B234" s="527" t="s">
        <v>778</v>
      </c>
      <c r="C234" s="527" t="s">
        <v>779</v>
      </c>
      <c r="D234" s="525"/>
    </row>
    <row r="235" spans="1:4">
      <c r="A235" s="527" t="s">
        <v>780</v>
      </c>
      <c r="B235" s="527" t="s">
        <v>781</v>
      </c>
      <c r="C235" s="527" t="s">
        <v>782</v>
      </c>
      <c r="D235" s="525"/>
    </row>
    <row r="236" spans="1:4">
      <c r="A236" s="527" t="s">
        <v>783</v>
      </c>
      <c r="B236" s="527" t="s">
        <v>784</v>
      </c>
      <c r="C236" s="527" t="s">
        <v>785</v>
      </c>
      <c r="D236" s="525"/>
    </row>
    <row r="237" spans="1:4">
      <c r="A237" s="527" t="s">
        <v>786</v>
      </c>
      <c r="B237" s="527" t="s">
        <v>787</v>
      </c>
      <c r="C237" s="527" t="s">
        <v>788</v>
      </c>
      <c r="D237" s="525"/>
    </row>
    <row r="238" spans="1:4">
      <c r="A238" s="527" t="s">
        <v>789</v>
      </c>
      <c r="B238" s="527" t="s">
        <v>790</v>
      </c>
      <c r="C238" s="527" t="s">
        <v>791</v>
      </c>
      <c r="D238" s="525"/>
    </row>
    <row r="239" spans="1:4">
      <c r="A239" s="527" t="s">
        <v>792</v>
      </c>
      <c r="B239" s="527" t="s">
        <v>793</v>
      </c>
      <c r="C239" s="527" t="s">
        <v>794</v>
      </c>
      <c r="D239" s="525"/>
    </row>
    <row r="240" spans="1:4">
      <c r="A240" s="527" t="s">
        <v>795</v>
      </c>
      <c r="B240" s="527" t="s">
        <v>796</v>
      </c>
      <c r="C240" s="527" t="s">
        <v>797</v>
      </c>
      <c r="D240" s="525"/>
    </row>
    <row r="241" spans="1:4">
      <c r="A241" s="527" t="s">
        <v>798</v>
      </c>
      <c r="B241" s="527" t="s">
        <v>799</v>
      </c>
      <c r="C241" s="527" t="s">
        <v>800</v>
      </c>
      <c r="D241" s="525"/>
    </row>
    <row r="242" spans="1:4">
      <c r="A242" s="527" t="s">
        <v>801</v>
      </c>
      <c r="B242" s="527" t="s">
        <v>802</v>
      </c>
      <c r="C242" s="527" t="s">
        <v>803</v>
      </c>
      <c r="D242" s="525"/>
    </row>
    <row r="243" spans="1:4">
      <c r="A243" s="527" t="s">
        <v>804</v>
      </c>
      <c r="B243" s="527" t="s">
        <v>805</v>
      </c>
      <c r="C243" s="527" t="s">
        <v>806</v>
      </c>
      <c r="D243" s="525"/>
    </row>
    <row r="244" spans="1:4">
      <c r="A244" s="527" t="s">
        <v>807</v>
      </c>
      <c r="B244" s="527" t="s">
        <v>808</v>
      </c>
      <c r="C244" s="527" t="s">
        <v>809</v>
      </c>
      <c r="D244" s="525"/>
    </row>
    <row r="245" spans="1:4">
      <c r="A245" s="527" t="s">
        <v>810</v>
      </c>
      <c r="B245" s="527" t="s">
        <v>811</v>
      </c>
      <c r="C245" s="527" t="s">
        <v>812</v>
      </c>
      <c r="D245" s="525"/>
    </row>
    <row r="246" spans="1:4">
      <c r="A246" s="527" t="s">
        <v>813</v>
      </c>
      <c r="B246" s="527" t="s">
        <v>814</v>
      </c>
      <c r="C246" s="527" t="s">
        <v>815</v>
      </c>
      <c r="D246" s="525"/>
    </row>
    <row r="247" spans="1:4">
      <c r="A247" s="527" t="s">
        <v>816</v>
      </c>
      <c r="B247" s="527" t="s">
        <v>817</v>
      </c>
      <c r="C247" s="527" t="s">
        <v>818</v>
      </c>
      <c r="D247" s="525"/>
    </row>
    <row r="248" spans="1:4">
      <c r="A248" s="524" t="s">
        <v>819</v>
      </c>
      <c r="B248" s="524"/>
      <c r="C248" s="524"/>
      <c r="D248" s="525"/>
    </row>
    <row r="249" spans="1:4">
      <c r="A249" s="532" t="s">
        <v>102</v>
      </c>
      <c r="B249" s="532" t="s">
        <v>820</v>
      </c>
      <c r="C249" s="532" t="s">
        <v>821</v>
      </c>
      <c r="D249" s="525"/>
    </row>
    <row r="250" spans="1:4">
      <c r="A250" s="543" t="s">
        <v>822</v>
      </c>
      <c r="B250" s="543"/>
      <c r="C250" s="543"/>
      <c r="D250" s="525"/>
    </row>
    <row r="251" spans="1:4">
      <c r="A251" s="544" t="s">
        <v>823</v>
      </c>
      <c r="B251" s="544" t="s">
        <v>824</v>
      </c>
      <c r="C251" s="544" t="s">
        <v>825</v>
      </c>
      <c r="D251" s="525"/>
    </row>
    <row r="252" spans="1:4">
      <c r="A252" s="544" t="s">
        <v>826</v>
      </c>
      <c r="B252" s="544" t="s">
        <v>827</v>
      </c>
      <c r="C252" s="544" t="s">
        <v>828</v>
      </c>
      <c r="D252" s="525"/>
    </row>
    <row r="253" spans="1:4">
      <c r="A253" s="544" t="s">
        <v>829</v>
      </c>
      <c r="B253" s="544" t="s">
        <v>830</v>
      </c>
      <c r="C253" s="544" t="s">
        <v>831</v>
      </c>
      <c r="D253" s="525"/>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80" t="s">
        <v>832</v>
      </c>
      <c r="B1" s="380"/>
      <c r="C1" s="380"/>
      <c r="D1" s="380"/>
      <c r="E1" s="380"/>
      <c r="F1" s="380"/>
      <c r="G1" s="32" t="s">
        <v>143</v>
      </c>
    </row>
    <row r="2" ht="37" customHeight="1" spans="1:7">
      <c r="A2" s="381" t="s">
        <v>833</v>
      </c>
      <c r="B2" s="381"/>
      <c r="C2" s="381"/>
      <c r="D2" s="381"/>
      <c r="E2" s="381"/>
      <c r="F2" s="381"/>
      <c r="G2" s="32"/>
    </row>
    <row r="3" ht="37" customHeight="1" spans="1:7">
      <c r="A3" s="381" t="s">
        <v>834</v>
      </c>
      <c r="B3" s="380"/>
      <c r="C3" s="380"/>
      <c r="D3" s="380"/>
      <c r="E3" s="380"/>
      <c r="F3" s="380"/>
      <c r="G3" s="32"/>
    </row>
    <row r="4" ht="68" customHeight="1" spans="1:9">
      <c r="A4" s="509" t="s">
        <v>835</v>
      </c>
      <c r="B4" s="510" t="s">
        <v>836</v>
      </c>
      <c r="C4" s="511" t="s">
        <v>837</v>
      </c>
      <c r="D4" s="511" t="s">
        <v>838</v>
      </c>
      <c r="E4" s="511" t="s">
        <v>839</v>
      </c>
      <c r="F4" s="512" t="s">
        <v>840</v>
      </c>
      <c r="G4" s="492" t="s">
        <v>841</v>
      </c>
      <c r="H4" s="492"/>
      <c r="I4" s="492"/>
    </row>
    <row r="5" ht="30" customHeight="1" spans="1:9">
      <c r="A5" s="513">
        <v>0.5</v>
      </c>
      <c r="B5" s="514">
        <v>129.654290615969</v>
      </c>
      <c r="C5" s="514">
        <v>204.555513307985</v>
      </c>
      <c r="D5" s="514">
        <v>164.117490494297</v>
      </c>
      <c r="E5" s="514">
        <v>204.555513307985</v>
      </c>
      <c r="F5" s="514">
        <v>283.569961977186</v>
      </c>
      <c r="G5" s="494"/>
      <c r="H5" s="492"/>
      <c r="I5" s="492"/>
    </row>
    <row r="6" ht="25" customHeight="1" spans="1:9">
      <c r="A6" s="513">
        <v>1</v>
      </c>
      <c r="B6" s="514">
        <v>140.604020501901</v>
      </c>
      <c r="C6" s="514">
        <v>212.605323193916</v>
      </c>
      <c r="D6" s="514">
        <v>172.374144486692</v>
      </c>
      <c r="E6" s="514">
        <v>212.605323193916</v>
      </c>
      <c r="F6" s="514">
        <v>341.469201520913</v>
      </c>
      <c r="G6" s="494"/>
      <c r="H6" s="492"/>
      <c r="I6" s="492"/>
    </row>
    <row r="7" ht="25" customHeight="1" spans="1:9">
      <c r="A7" s="513">
        <v>1.5</v>
      </c>
      <c r="B7" s="514">
        <v>155.157105520912</v>
      </c>
      <c r="C7" s="514">
        <v>322.732699619772</v>
      </c>
      <c r="D7" s="514">
        <v>180.734220532319</v>
      </c>
      <c r="E7" s="514">
        <v>322.732699619772</v>
      </c>
      <c r="F7" s="514">
        <v>418.915209125475</v>
      </c>
      <c r="G7" s="494"/>
      <c r="H7" s="492"/>
      <c r="I7" s="492"/>
    </row>
    <row r="8" ht="25" customHeight="1" spans="1:9">
      <c r="A8" s="513">
        <v>2</v>
      </c>
      <c r="B8" s="514">
        <v>169.710190539924</v>
      </c>
      <c r="C8" s="514">
        <v>440.513307984791</v>
      </c>
      <c r="D8" s="514">
        <v>189.094296577947</v>
      </c>
      <c r="E8" s="514">
        <v>440.513307984791</v>
      </c>
      <c r="F8" s="514">
        <v>473.194676806084</v>
      </c>
      <c r="G8" s="494"/>
      <c r="H8" s="492"/>
      <c r="I8" s="492"/>
    </row>
    <row r="9" ht="25" customHeight="1" spans="1:9">
      <c r="A9" s="513">
        <v>2.5</v>
      </c>
      <c r="B9" s="514">
        <v>186.064953125476</v>
      </c>
      <c r="C9" s="514">
        <v>550.640684410646</v>
      </c>
      <c r="D9" s="514">
        <v>212.967680608365</v>
      </c>
      <c r="E9" s="514">
        <v>550.640684410646</v>
      </c>
      <c r="F9" s="514">
        <v>551.157794676806</v>
      </c>
      <c r="G9" s="494"/>
      <c r="H9" s="492"/>
      <c r="I9" s="492"/>
    </row>
    <row r="10" ht="25" customHeight="1" spans="1:9">
      <c r="A10" s="513">
        <v>3</v>
      </c>
      <c r="B10" s="514">
        <v>221.373363711027</v>
      </c>
      <c r="C10" s="514">
        <v>664.594676806084</v>
      </c>
      <c r="D10" s="514">
        <v>233.841825095057</v>
      </c>
      <c r="E10" s="514">
        <v>664.594676806084</v>
      </c>
      <c r="F10" s="514">
        <v>581.133079847909</v>
      </c>
      <c r="G10" s="494" t="s">
        <v>842</v>
      </c>
      <c r="H10" s="492"/>
      <c r="I10" s="492"/>
    </row>
    <row r="11" ht="25" customHeight="1" spans="1:9">
      <c r="A11" s="513">
        <v>3.5</v>
      </c>
      <c r="B11" s="514">
        <v>256.681774296578</v>
      </c>
      <c r="C11" s="514">
        <v>776.169961977186</v>
      </c>
      <c r="D11" s="514">
        <v>270.332699619772</v>
      </c>
      <c r="E11" s="514">
        <v>776.169961977186</v>
      </c>
      <c r="F11" s="514">
        <v>634.274904942966</v>
      </c>
      <c r="G11" s="494"/>
      <c r="H11" s="492"/>
      <c r="I11" s="492"/>
    </row>
    <row r="12" ht="25" customHeight="1" spans="1:9">
      <c r="A12" s="513">
        <v>4</v>
      </c>
      <c r="B12" s="514">
        <v>291.99018488213</v>
      </c>
      <c r="C12" s="514">
        <f>((((A12*88)/1.3225)*1.36)/1.315)+19</f>
        <v>294.27079574777</v>
      </c>
      <c r="D12" s="514">
        <v>306.823574144487</v>
      </c>
      <c r="E12" s="514">
        <v>321.509505703422</v>
      </c>
      <c r="F12" s="514">
        <f>((((A12*98)/1.3225)*1.36)/1.315)+19</f>
        <v>325.551567991835</v>
      </c>
      <c r="G12" s="494"/>
      <c r="H12" s="492"/>
      <c r="I12" s="492"/>
    </row>
    <row r="13" ht="17.25" spans="1:9">
      <c r="A13" s="513">
        <v>4.5</v>
      </c>
      <c r="B13" s="514">
        <v>327.298595467681</v>
      </c>
      <c r="C13" s="514">
        <f>((((A13*88)/1.3225)*1.36)/1.315)+19.5</f>
        <v>329.179645216241</v>
      </c>
      <c r="D13" s="514">
        <v>343.21102661597</v>
      </c>
      <c r="E13" s="514">
        <v>359.75855513308</v>
      </c>
      <c r="F13" s="514">
        <f>((((A13*98)/1.3225)*1.36)/1.315)+19.5</f>
        <v>364.370513990814</v>
      </c>
      <c r="G13" s="494"/>
      <c r="H13" s="492"/>
      <c r="I13" s="492"/>
    </row>
    <row r="14" ht="23" customHeight="1" spans="1:9">
      <c r="A14" s="513">
        <v>5</v>
      </c>
      <c r="B14" s="514">
        <v>362.607006053232</v>
      </c>
      <c r="C14" s="514">
        <f>((((A14*88)/1.3225)*1.36)/1.315)+20</f>
        <v>364.088494684713</v>
      </c>
      <c r="D14" s="514">
        <v>379.701901140684</v>
      </c>
      <c r="E14" s="514">
        <v>398.11102661597</v>
      </c>
      <c r="F14" s="514">
        <f>((((A14*98)/1.3225)*1.36)/1.315)+20</f>
        <v>403.189459989794</v>
      </c>
      <c r="G14" s="494"/>
      <c r="H14" s="492"/>
      <c r="I14" s="492"/>
    </row>
    <row r="15" ht="17.25" spans="1:9">
      <c r="A15" s="513">
        <v>5.5</v>
      </c>
      <c r="B15" s="514">
        <v>394.456195711027</v>
      </c>
      <c r="C15" s="514">
        <f>((((A15*88)/1.3225)*1.36)/1.315)+20.5</f>
        <v>398.997344153184</v>
      </c>
      <c r="D15" s="514">
        <v>416.192775665399</v>
      </c>
      <c r="E15" s="514">
        <v>436.463498098859</v>
      </c>
      <c r="F15" s="514">
        <f>((((A15*98)/1.3225)*1.36)/1.315)+20.5</f>
        <v>442.008405988773</v>
      </c>
      <c r="G15" s="494"/>
      <c r="H15" s="492"/>
      <c r="I15" s="492"/>
    </row>
    <row r="16" ht="17.25" spans="1:9">
      <c r="A16" s="513">
        <v>6</v>
      </c>
      <c r="B16" s="514">
        <v>426.305385368822</v>
      </c>
      <c r="C16" s="514">
        <f>((((A16*88)/1.3225)*1.36)/1.315)+21</f>
        <v>433.906193621655</v>
      </c>
      <c r="D16" s="514">
        <v>466.751004477923</v>
      </c>
      <c r="E16" s="514">
        <v>474.712547528517</v>
      </c>
      <c r="F16" s="514">
        <f>((((A16*98)/1.3225)*1.36)/1.315)+21</f>
        <v>480.827351987752</v>
      </c>
      <c r="G16" s="494"/>
      <c r="H16" s="492"/>
      <c r="I16" s="492"/>
    </row>
    <row r="17" ht="17.25" spans="1:9">
      <c r="A17" s="513">
        <v>6.5</v>
      </c>
      <c r="B17" s="514">
        <v>458.154575026616</v>
      </c>
      <c r="C17" s="514">
        <f>((((A17*88)/1.3225)*1.36)/1.315)+21.5</f>
        <v>468.815043090126</v>
      </c>
      <c r="D17" s="514">
        <v>504.39692151775</v>
      </c>
      <c r="E17" s="514">
        <v>513.065019011407</v>
      </c>
      <c r="F17" s="514">
        <f>((((A17*98)/1.3225)*1.36)/1.315)+21.5</f>
        <v>519.646297986731</v>
      </c>
      <c r="G17" s="494"/>
      <c r="H17" s="492"/>
      <c r="I17" s="492"/>
    </row>
    <row r="18" ht="17.25" spans="1:9">
      <c r="A18" s="513">
        <v>7</v>
      </c>
      <c r="B18" s="514">
        <v>490.003764684411</v>
      </c>
      <c r="C18" s="514">
        <f>((((A18*88)/1.3225)*1.36)/1.315)+22</f>
        <v>503.723892558598</v>
      </c>
      <c r="D18" s="514">
        <v>542.042838557577</v>
      </c>
      <c r="E18" s="514">
        <v>551.314068441065</v>
      </c>
      <c r="F18" s="514">
        <f>((((A18*98)/1.3225)*1.36)/1.315)+22</f>
        <v>558.465243985711</v>
      </c>
      <c r="G18" s="494"/>
      <c r="H18" s="492"/>
      <c r="I18" s="492"/>
    </row>
    <row r="19" ht="17.25" spans="1:6">
      <c r="A19" s="513">
        <v>7.5</v>
      </c>
      <c r="B19" s="514">
        <v>521.852954342206</v>
      </c>
      <c r="C19" s="514">
        <f>((((A19*88)/1.3225)*1.36)/1.315)+22.5</f>
        <v>538.632742027069</v>
      </c>
      <c r="D19" s="514">
        <v>579.688755597404</v>
      </c>
      <c r="E19" s="514">
        <v>589.666539923954</v>
      </c>
      <c r="F19" s="514">
        <f>((((A19*98)/1.3225)*1.36)/1.315)+22.5</f>
        <v>597.28418998469</v>
      </c>
    </row>
    <row r="20" ht="17.25" spans="1:6">
      <c r="A20" s="513">
        <v>8</v>
      </c>
      <c r="B20" s="514">
        <v>553.702144</v>
      </c>
      <c r="C20" s="514">
        <f>((((A20*88)/1.3225)*1.36)/1.315)+23</f>
        <v>573.54159149554</v>
      </c>
      <c r="D20" s="514">
        <v>617.334672637231</v>
      </c>
      <c r="E20" s="514">
        <v>627.915589353612</v>
      </c>
      <c r="F20" s="514">
        <f>((((A20*98)/1.3225)*1.36)/1.315)+23</f>
        <v>636.10313598367</v>
      </c>
    </row>
    <row r="21" ht="17.25" spans="1:6">
      <c r="A21" s="513">
        <v>8.5</v>
      </c>
      <c r="B21" s="514">
        <v>585.551333657795</v>
      </c>
      <c r="C21" s="514">
        <f>((((A21*88)/1.3225)*1.36)/1.315)+23.5</f>
        <v>608.450440964011</v>
      </c>
      <c r="D21" s="514">
        <v>654.980589677058</v>
      </c>
      <c r="E21" s="514">
        <v>666.268060836502</v>
      </c>
      <c r="F21" s="514">
        <f>((((A21*98)/1.3225)*1.36)/1.315)+23.5</f>
        <v>674.922081982649</v>
      </c>
    </row>
    <row r="22" ht="17.25" spans="1:6">
      <c r="A22" s="513">
        <v>9</v>
      </c>
      <c r="B22" s="514">
        <v>617.40052331559</v>
      </c>
      <c r="C22" s="514">
        <f>((((A22*88)/1.3225)*1.36)/1.315)+24</f>
        <v>643.359290432483</v>
      </c>
      <c r="D22" s="514">
        <v>692.626506716884</v>
      </c>
      <c r="E22" s="514">
        <v>704.620532319392</v>
      </c>
      <c r="F22" s="514">
        <f>((((A22*98)/1.3225)*1.36)/1.315)+24</f>
        <v>713.741027981628</v>
      </c>
    </row>
    <row r="23" ht="17.25" spans="1:6">
      <c r="A23" s="513">
        <v>9.5</v>
      </c>
      <c r="B23" s="514">
        <v>649.249712973384</v>
      </c>
      <c r="C23" s="514">
        <f>((((A23*88)/1.3225)*1.36)/1.315)+24.5</f>
        <v>678.268139900954</v>
      </c>
      <c r="D23" s="514">
        <v>730.272423756712</v>
      </c>
      <c r="E23" s="514">
        <v>742.86958174905</v>
      </c>
      <c r="F23" s="514">
        <f>((((A23*98)/1.3225)*1.36)/1.315)+24.5</f>
        <v>752.559973980608</v>
      </c>
    </row>
    <row r="24" ht="17.25" spans="1:6">
      <c r="A24" s="513">
        <v>10</v>
      </c>
      <c r="B24" s="514">
        <v>681.098902631179</v>
      </c>
      <c r="C24" s="514">
        <f>((((A24*88)/1.3225)*1.36)/1.315)+25</f>
        <v>713.176989369425</v>
      </c>
      <c r="D24" s="514">
        <v>767.918340796538</v>
      </c>
      <c r="E24" s="514">
        <v>781.222053231939</v>
      </c>
      <c r="F24" s="514">
        <f>((((A24*98)/1.3225)*1.36)/1.315)+25</f>
        <v>791.378919979587</v>
      </c>
    </row>
    <row r="25" ht="17.25" spans="1:6">
      <c r="A25" s="513">
        <v>11</v>
      </c>
      <c r="B25" s="514">
        <v>740.117389992396</v>
      </c>
      <c r="C25" s="514">
        <f>((((A25*84)/1.3225)*1.36)/1.315)+25.5</f>
        <v>748.085838837896</v>
      </c>
      <c r="D25" s="514">
        <v>719.796577946768</v>
      </c>
      <c r="E25" s="514">
        <v>857.323574144487</v>
      </c>
      <c r="F25" s="514">
        <f>((((A25*94)/1.3225)*1.36)/1.315)+25.5</f>
        <v>834.107962509074</v>
      </c>
    </row>
    <row r="26" ht="17.25" spans="1:6">
      <c r="A26" s="513">
        <v>12</v>
      </c>
      <c r="B26" s="514">
        <v>799.135877353613</v>
      </c>
      <c r="C26" s="514">
        <f>((((A26*84)/1.3225)*1.36)/1.315)+26</f>
        <v>814.275460550432</v>
      </c>
      <c r="D26" s="514">
        <v>783.414448669201</v>
      </c>
      <c r="E26" s="514">
        <v>933.425095057034</v>
      </c>
      <c r="F26" s="514">
        <f>((((A26*94)/1.3225)*1.36)/1.315)+26</f>
        <v>908.117777282627</v>
      </c>
    </row>
    <row r="27" ht="17.25" spans="1:6">
      <c r="A27" s="513">
        <v>13</v>
      </c>
      <c r="B27" s="514">
        <v>858.154364714829</v>
      </c>
      <c r="C27" s="514">
        <f>((((A27*84)/1.3225)*1.36)/1.315)+26.5</f>
        <v>880.465082262969</v>
      </c>
      <c r="D27" s="514">
        <v>847.032319391635</v>
      </c>
      <c r="E27" s="514">
        <v>1009.52661596958</v>
      </c>
      <c r="F27" s="514">
        <f>((((A27*94)/1.3225)*1.36)/1.315)+26.5</f>
        <v>982.127592056179</v>
      </c>
    </row>
    <row r="28" ht="17.25" spans="1:6">
      <c r="A28" s="513">
        <v>14</v>
      </c>
      <c r="B28" s="514">
        <v>917.172852076046</v>
      </c>
      <c r="C28" s="514">
        <f>((((A28*84)/1.3225)*1.36)/1.315)+27</f>
        <v>946.654703975505</v>
      </c>
      <c r="D28" s="514">
        <v>910.650190114068</v>
      </c>
      <c r="E28" s="514">
        <v>1085.73155893536</v>
      </c>
      <c r="F28" s="514">
        <f>((((A28*94)/1.3225)*1.36)/1.315)+27</f>
        <v>1056.13740682973</v>
      </c>
    </row>
    <row r="29" ht="17.25" spans="1:6">
      <c r="A29" s="513">
        <v>15</v>
      </c>
      <c r="B29" s="514">
        <v>976.191339437263</v>
      </c>
      <c r="C29" s="514">
        <f>((((A29*84)/1.3225)*1.36)/1.315)+27.5</f>
        <v>1012.84432568804</v>
      </c>
      <c r="D29" s="514">
        <v>974.268060836502</v>
      </c>
      <c r="E29" s="514">
        <v>1161.83307984791</v>
      </c>
      <c r="F29" s="514">
        <f>((((A29*94)/1.3225)*1.36)/1.315)+27.5</f>
        <v>1130.14722160328</v>
      </c>
    </row>
    <row r="30" ht="17.25" spans="1:6">
      <c r="A30" s="513">
        <v>16</v>
      </c>
      <c r="B30" s="514">
        <v>1035.20982679848</v>
      </c>
      <c r="C30" s="514">
        <f>((((A30*84)/1.3225)*1.36)/1.315)+28</f>
        <v>1079.03394740058</v>
      </c>
      <c r="D30" s="514">
        <v>1037.88593155894</v>
      </c>
      <c r="E30" s="514">
        <v>1177.43269961977</v>
      </c>
      <c r="F30" s="514">
        <f>((((A30*94)/1.3225)*1.36)/1.315)+28</f>
        <v>1204.15703637684</v>
      </c>
    </row>
    <row r="31" ht="17.25" spans="1:6">
      <c r="A31" s="513">
        <v>17</v>
      </c>
      <c r="B31" s="514">
        <v>1094.2283141597</v>
      </c>
      <c r="C31" s="514">
        <f>((((A31*84)/1.3225)*1.36)/1.315)+28.5</f>
        <v>1145.22356911311</v>
      </c>
      <c r="D31" s="514">
        <v>1101.50380228137</v>
      </c>
      <c r="E31" s="514">
        <v>1249.81102661597</v>
      </c>
      <c r="F31" s="514">
        <f>((((A31*94)/1.3225)*1.36)/1.315)+28.5</f>
        <v>1278.16685115039</v>
      </c>
    </row>
    <row r="32" ht="17.25" spans="1:6">
      <c r="A32" s="513">
        <v>18</v>
      </c>
      <c r="B32" s="514">
        <v>1153.24680152091</v>
      </c>
      <c r="C32" s="514">
        <f>((((A32*84)/1.3225)*1.36)/1.315)+29</f>
        <v>1211.41319082565</v>
      </c>
      <c r="D32" s="514">
        <v>1165.12167300381</v>
      </c>
      <c r="E32" s="514">
        <v>1322.08593155894</v>
      </c>
      <c r="F32" s="514">
        <f>((((A32*94)/1.3225)*1.36)/1.315)+29</f>
        <v>1352.17666592394</v>
      </c>
    </row>
    <row r="33" ht="17.25" spans="1:6">
      <c r="A33" s="513">
        <v>19</v>
      </c>
      <c r="B33" s="514">
        <v>1212.26528888213</v>
      </c>
      <c r="C33" s="514">
        <f>((((A33*84)/1.3225)*1.36)/1.315)+29.5</f>
        <v>1277.60281253818</v>
      </c>
      <c r="D33" s="514">
        <v>1228.73954372623</v>
      </c>
      <c r="E33" s="514">
        <v>1394.46425855513</v>
      </c>
      <c r="F33" s="514">
        <f>((((A33*94)/1.3225)*1.36)/1.315)+29.5</f>
        <v>1426.18648069749</v>
      </c>
    </row>
    <row r="34" ht="17.25" spans="1:6">
      <c r="A34" s="513">
        <v>20</v>
      </c>
      <c r="B34" s="514">
        <v>1271.28377624335</v>
      </c>
      <c r="C34" s="514">
        <f>((((A34*84)/1.3225)*1.36)/1.315)+30</f>
        <v>1343.79243425072</v>
      </c>
      <c r="D34" s="514">
        <v>1292.35741444867</v>
      </c>
      <c r="E34" s="514">
        <v>1466.7391634981</v>
      </c>
      <c r="F34" s="514">
        <f>((((A34*94)/1.3225)*1.36)/1.315)+30</f>
        <v>1500.19629547104</v>
      </c>
    </row>
    <row r="35" ht="17.25" spans="1:6">
      <c r="A35" s="515">
        <v>21</v>
      </c>
      <c r="B35" s="514">
        <v>1340.19604070181</v>
      </c>
      <c r="C35" s="514">
        <f>((((A35*84)/1.3225)*1.36)/1.315)+30.5</f>
        <v>1409.98205596326</v>
      </c>
      <c r="D35" s="514">
        <v>1355.9752851711</v>
      </c>
      <c r="E35" s="514">
        <v>1582.55475285171</v>
      </c>
      <c r="F35" s="514">
        <f>((((A35*94)/1.3225)*1.36)/1.315)+30.5</f>
        <v>1574.2061102446</v>
      </c>
    </row>
    <row r="36" ht="98" customHeight="1" spans="1:6">
      <c r="A36" s="497" t="s">
        <v>835</v>
      </c>
      <c r="B36" s="510" t="s">
        <v>836</v>
      </c>
      <c r="C36" s="511" t="s">
        <v>843</v>
      </c>
      <c r="D36" s="511" t="s">
        <v>838</v>
      </c>
      <c r="E36" s="511" t="s">
        <v>844</v>
      </c>
      <c r="F36" s="511" t="s">
        <v>845</v>
      </c>
    </row>
    <row r="37" ht="56" customHeight="1" spans="1:6">
      <c r="A37" s="498" t="s">
        <v>846</v>
      </c>
      <c r="B37" s="516">
        <v>60.4642585551331</v>
      </c>
      <c r="C37" s="516">
        <f>(((77/1.36)*1.36)/1.315)+1.1</f>
        <v>59.6551330798479</v>
      </c>
      <c r="D37" s="516">
        <v>59.1</v>
      </c>
      <c r="E37" s="516">
        <f>(((75/1.36)*1.36)/1.315)+1.1</f>
        <v>58.1342205323194</v>
      </c>
      <c r="F37" s="516">
        <v>72.2853198875846</v>
      </c>
    </row>
    <row r="38" ht="17.25" spans="1:6">
      <c r="A38" s="515" t="s">
        <v>847</v>
      </c>
      <c r="B38" s="516">
        <v>58.0855513307985</v>
      </c>
      <c r="C38" s="516">
        <f t="shared" ref="C38:C48" si="0">(((75/1.36)*1.36)/1.315)+1.1</f>
        <v>58.1342205323194</v>
      </c>
      <c r="D38" s="516">
        <v>59.1</v>
      </c>
      <c r="E38" s="516">
        <f t="shared" ref="E38:E48" si="1">(((73/1.36)*1.36)/1.315)+1.1</f>
        <v>56.6133079847909</v>
      </c>
      <c r="F38" s="516">
        <v>72.2853198875846</v>
      </c>
    </row>
    <row r="39" ht="17.25" spans="1:6">
      <c r="A39" s="513" t="s">
        <v>848</v>
      </c>
      <c r="B39" s="516">
        <v>56.6376425855513</v>
      </c>
      <c r="C39" s="516">
        <f t="shared" si="0"/>
        <v>58.1342205323194</v>
      </c>
      <c r="D39" s="516">
        <v>55.3</v>
      </c>
      <c r="E39" s="516">
        <f t="shared" si="1"/>
        <v>56.6133079847909</v>
      </c>
      <c r="F39" s="516">
        <v>72.2853198875846</v>
      </c>
    </row>
    <row r="40" ht="17.25" spans="1:6">
      <c r="A40" s="515" t="s">
        <v>849</v>
      </c>
      <c r="B40" s="516">
        <v>56.2239543726236</v>
      </c>
      <c r="C40" s="516">
        <f t="shared" si="0"/>
        <v>58.1342205323194</v>
      </c>
      <c r="D40" s="516">
        <v>55.3</v>
      </c>
      <c r="E40" s="516">
        <f t="shared" si="1"/>
        <v>56.6133079847909</v>
      </c>
      <c r="F40" s="516">
        <v>72.2853198875846</v>
      </c>
    </row>
    <row r="41" ht="17.25" spans="1:6">
      <c r="A41" s="513" t="s">
        <v>850</v>
      </c>
      <c r="B41" s="516">
        <v>55.8102661596958</v>
      </c>
      <c r="C41" s="516">
        <f t="shared" si="0"/>
        <v>58.1342205323194</v>
      </c>
      <c r="D41" s="516">
        <v>55.3</v>
      </c>
      <c r="E41" s="516">
        <f t="shared" si="1"/>
        <v>56.6133079847909</v>
      </c>
      <c r="F41" s="516">
        <v>72.2853198875846</v>
      </c>
    </row>
    <row r="42" ht="17.25" spans="1:6">
      <c r="A42" s="515" t="s">
        <v>851</v>
      </c>
      <c r="B42" s="516">
        <v>58.1585551330798</v>
      </c>
      <c r="C42" s="516">
        <f t="shared" si="0"/>
        <v>58.1342205323194</v>
      </c>
      <c r="D42" s="516">
        <v>55.3</v>
      </c>
      <c r="E42" s="516">
        <f t="shared" si="1"/>
        <v>56.6133079847909</v>
      </c>
      <c r="F42" s="516">
        <v>72.2853198875846</v>
      </c>
    </row>
    <row r="43" ht="17.25" spans="1:6">
      <c r="A43" s="513" t="s">
        <v>852</v>
      </c>
      <c r="B43" s="516">
        <v>58.1585551330798</v>
      </c>
      <c r="C43" s="516">
        <f t="shared" si="0"/>
        <v>58.1342205323194</v>
      </c>
      <c r="D43" s="516">
        <v>55.3</v>
      </c>
      <c r="E43" s="516">
        <f t="shared" si="1"/>
        <v>56.6133079847909</v>
      </c>
      <c r="F43" s="516">
        <v>72.2853198875846</v>
      </c>
    </row>
    <row r="44" ht="17.25" spans="1:6">
      <c r="A44" s="515" t="s">
        <v>853</v>
      </c>
      <c r="B44" s="516">
        <v>58.1585551330798</v>
      </c>
      <c r="C44" s="516">
        <f t="shared" si="0"/>
        <v>58.1342205323194</v>
      </c>
      <c r="D44" s="516">
        <v>55.3</v>
      </c>
      <c r="E44" s="516">
        <f t="shared" si="1"/>
        <v>56.6133079847909</v>
      </c>
      <c r="F44" s="516">
        <v>72.2853198875846</v>
      </c>
    </row>
    <row r="45" ht="17.25" spans="1:6">
      <c r="A45" s="513" t="s">
        <v>854</v>
      </c>
      <c r="B45" s="516">
        <v>59.6551330798479</v>
      </c>
      <c r="C45" s="516">
        <f t="shared" si="0"/>
        <v>58.1342205323194</v>
      </c>
      <c r="D45" s="516">
        <v>55.3</v>
      </c>
      <c r="E45" s="516">
        <f t="shared" si="1"/>
        <v>56.6133079847909</v>
      </c>
      <c r="F45" s="516">
        <v>72.2853198875846</v>
      </c>
    </row>
    <row r="46" ht="17.25" spans="1:6">
      <c r="A46" s="513" t="s">
        <v>855</v>
      </c>
      <c r="B46" s="516">
        <v>60.4155893536122</v>
      </c>
      <c r="C46" s="516">
        <f t="shared" si="0"/>
        <v>58.1342205323194</v>
      </c>
      <c r="D46" s="516">
        <v>55.3</v>
      </c>
      <c r="E46" s="516">
        <f t="shared" si="1"/>
        <v>56.6133079847909</v>
      </c>
      <c r="F46" s="516">
        <v>72.2853198875846</v>
      </c>
    </row>
    <row r="47" ht="17.25" spans="1:6">
      <c r="A47" s="513" t="s">
        <v>856</v>
      </c>
      <c r="B47" s="516">
        <v>60.4155893536122</v>
      </c>
      <c r="C47" s="516">
        <f t="shared" si="0"/>
        <v>58.1342205323194</v>
      </c>
      <c r="D47" s="516">
        <v>55.3</v>
      </c>
      <c r="E47" s="516">
        <f t="shared" si="1"/>
        <v>56.6133079847909</v>
      </c>
      <c r="F47" s="516">
        <v>72.2853198875846</v>
      </c>
    </row>
    <row r="48" ht="17.25" spans="1:6">
      <c r="A48" s="513" t="s">
        <v>857</v>
      </c>
      <c r="B48" s="516">
        <v>60.4155893536122</v>
      </c>
      <c r="C48" s="516">
        <f t="shared" si="0"/>
        <v>58.1342205323194</v>
      </c>
      <c r="D48" s="516">
        <v>55.3</v>
      </c>
      <c r="E48" s="516">
        <f t="shared" si="1"/>
        <v>56.6133079847909</v>
      </c>
      <c r="F48" s="516">
        <v>72.2853198875846</v>
      </c>
    </row>
    <row r="50" ht="120" customHeight="1" spans="1:6">
      <c r="A50" s="502" t="s">
        <v>858</v>
      </c>
      <c r="B50" s="502"/>
      <c r="C50" s="502"/>
      <c r="D50" s="502"/>
      <c r="E50" s="502"/>
      <c r="F50" s="502"/>
    </row>
    <row r="51" s="305" customFormat="1" ht="120" customHeight="1" spans="1:6">
      <c r="A51" s="504" t="s">
        <v>859</v>
      </c>
      <c r="B51" s="504"/>
      <c r="C51" s="504"/>
      <c r="D51" s="504"/>
      <c r="E51" s="504"/>
      <c r="F51" s="504"/>
    </row>
    <row r="52" ht="135" customHeight="1" spans="1:6">
      <c r="A52" s="506" t="s">
        <v>860</v>
      </c>
      <c r="B52" s="506"/>
      <c r="C52" s="506"/>
      <c r="D52" s="506"/>
      <c r="E52" s="506"/>
      <c r="F52" s="506"/>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workbookViewId="0">
      <selection activeCell="K1" sqref="K1"/>
    </sheetView>
  </sheetViews>
  <sheetFormatPr defaultColWidth="9" defaultRowHeight="13.5"/>
  <cols>
    <col min="1" max="1" width="18.625" customWidth="1"/>
    <col min="2" max="10" width="15.625" customWidth="1"/>
  </cols>
  <sheetData>
    <row r="1" ht="47" customHeight="1" spans="1:11">
      <c r="A1" s="380" t="s">
        <v>861</v>
      </c>
      <c r="B1" s="380"/>
      <c r="C1" s="380"/>
      <c r="D1" s="380"/>
      <c r="E1" s="380"/>
      <c r="F1" s="380"/>
      <c r="G1" s="380"/>
      <c r="H1" s="380"/>
      <c r="I1" s="380"/>
      <c r="J1" s="380"/>
      <c r="K1" s="32" t="s">
        <v>143</v>
      </c>
    </row>
    <row r="2" ht="37" customHeight="1" spans="1:11">
      <c r="A2" s="381" t="s">
        <v>862</v>
      </c>
      <c r="B2" s="381"/>
      <c r="C2" s="381"/>
      <c r="D2" s="381"/>
      <c r="E2" s="381"/>
      <c r="F2" s="381"/>
      <c r="G2" s="381"/>
      <c r="H2" s="381"/>
      <c r="I2" s="381"/>
      <c r="J2" s="381"/>
      <c r="K2" s="32"/>
    </row>
    <row r="3" ht="37" customHeight="1" spans="1:11">
      <c r="A3" s="381" t="s">
        <v>863</v>
      </c>
      <c r="B3" s="381"/>
      <c r="C3" s="381"/>
      <c r="D3" s="381"/>
      <c r="E3" s="381"/>
      <c r="F3" s="381"/>
      <c r="G3" s="381"/>
      <c r="H3" s="381"/>
      <c r="I3" s="381"/>
      <c r="J3" s="381"/>
      <c r="K3" s="32"/>
    </row>
    <row r="4" ht="37" customHeight="1" spans="1:11">
      <c r="A4" s="381" t="s">
        <v>864</v>
      </c>
      <c r="B4" s="381"/>
      <c r="C4" s="381"/>
      <c r="D4" s="381"/>
      <c r="E4" s="381"/>
      <c r="F4" s="381"/>
      <c r="G4" s="381"/>
      <c r="H4" s="381"/>
      <c r="I4" s="381"/>
      <c r="J4" s="381"/>
      <c r="K4" s="32"/>
    </row>
    <row r="5" ht="68" customHeight="1" spans="1:13">
      <c r="A5" s="486" t="s">
        <v>835</v>
      </c>
      <c r="B5" s="487" t="s">
        <v>865</v>
      </c>
      <c r="C5" s="487" t="s">
        <v>866</v>
      </c>
      <c r="D5" s="487" t="s">
        <v>867</v>
      </c>
      <c r="E5" s="487" t="s">
        <v>868</v>
      </c>
      <c r="F5" s="487" t="s">
        <v>869</v>
      </c>
      <c r="G5" s="487" t="s">
        <v>870</v>
      </c>
      <c r="H5" s="487" t="s">
        <v>871</v>
      </c>
      <c r="I5" s="491" t="s">
        <v>872</v>
      </c>
      <c r="J5" s="491" t="s">
        <v>873</v>
      </c>
      <c r="K5" s="492" t="s">
        <v>874</v>
      </c>
      <c r="L5" s="492"/>
      <c r="M5" s="492"/>
    </row>
    <row r="6" ht="30" customHeight="1" spans="1:13">
      <c r="A6" s="488">
        <v>0.5</v>
      </c>
      <c r="B6" s="489">
        <v>194.65</v>
      </c>
      <c r="C6" s="489">
        <v>196.95</v>
      </c>
      <c r="D6" s="489">
        <v>196.95</v>
      </c>
      <c r="E6" s="489">
        <v>201.07</v>
      </c>
      <c r="F6" s="489">
        <v>201.07</v>
      </c>
      <c r="G6" s="489">
        <v>194.65</v>
      </c>
      <c r="H6" s="489">
        <v>193.62</v>
      </c>
      <c r="I6" s="490">
        <v>149.731242015209</v>
      </c>
      <c r="J6" s="493">
        <v>190.34</v>
      </c>
      <c r="K6" s="494"/>
      <c r="L6" s="492"/>
      <c r="M6" s="492"/>
    </row>
    <row r="7" ht="25" customHeight="1" spans="1:13">
      <c r="A7" s="488">
        <v>1</v>
      </c>
      <c r="B7" s="489">
        <v>215.02</v>
      </c>
      <c r="C7" s="489">
        <v>219.64</v>
      </c>
      <c r="D7" s="489">
        <v>219.64</v>
      </c>
      <c r="E7" s="489">
        <v>227.88</v>
      </c>
      <c r="F7" s="489">
        <v>227.88</v>
      </c>
      <c r="G7" s="489">
        <v>215.02</v>
      </c>
      <c r="H7" s="489">
        <v>212.96</v>
      </c>
      <c r="I7" s="490">
        <v>167.121284030418</v>
      </c>
      <c r="J7" s="493">
        <v>209.02</v>
      </c>
      <c r="K7" s="494" t="s">
        <v>875</v>
      </c>
      <c r="L7" s="492"/>
      <c r="M7" s="492"/>
    </row>
    <row r="8" ht="25" customHeight="1" spans="1:13">
      <c r="A8" s="488">
        <v>1.5</v>
      </c>
      <c r="B8" s="489">
        <v>228.89</v>
      </c>
      <c r="C8" s="489">
        <v>242.38</v>
      </c>
      <c r="D8" s="489">
        <v>235.82</v>
      </c>
      <c r="E8" s="489">
        <v>248.18</v>
      </c>
      <c r="F8" s="489">
        <v>254.74</v>
      </c>
      <c r="G8" s="489">
        <v>235.46</v>
      </c>
      <c r="H8" s="489">
        <v>232.37</v>
      </c>
      <c r="I8" s="490">
        <v>184.511326045627</v>
      </c>
      <c r="J8" s="493">
        <v>239.09</v>
      </c>
      <c r="K8" s="494"/>
      <c r="L8" s="492"/>
      <c r="M8" s="492"/>
    </row>
    <row r="9" ht="25" customHeight="1" spans="1:13">
      <c r="A9" s="488">
        <v>2</v>
      </c>
      <c r="B9" s="489">
        <v>241.22</v>
      </c>
      <c r="C9" s="489">
        <v>263.57</v>
      </c>
      <c r="D9" s="489">
        <v>250.45</v>
      </c>
      <c r="E9" s="489">
        <v>266.93</v>
      </c>
      <c r="F9" s="489">
        <v>280.05</v>
      </c>
      <c r="G9" s="489">
        <v>254.34</v>
      </c>
      <c r="H9" s="489">
        <v>250.22</v>
      </c>
      <c r="I9" s="490">
        <v>201.901368060837</v>
      </c>
      <c r="J9" s="493">
        <v>257.77</v>
      </c>
      <c r="K9" s="494"/>
      <c r="L9" s="492"/>
      <c r="M9" s="492"/>
    </row>
    <row r="10" ht="25" customHeight="1" spans="1:13">
      <c r="A10" s="488">
        <v>2.5</v>
      </c>
      <c r="B10" s="489">
        <v>255.09</v>
      </c>
      <c r="C10" s="489">
        <v>286.31</v>
      </c>
      <c r="D10" s="489">
        <v>266.62</v>
      </c>
      <c r="E10" s="489">
        <v>287.22</v>
      </c>
      <c r="F10" s="489">
        <v>306.91</v>
      </c>
      <c r="G10" s="489">
        <v>274.77</v>
      </c>
      <c r="H10" s="489">
        <v>269.62</v>
      </c>
      <c r="I10" s="490">
        <v>219.291410076046</v>
      </c>
      <c r="J10" s="493">
        <v>287.84</v>
      </c>
      <c r="K10" s="494"/>
      <c r="L10" s="492"/>
      <c r="M10" s="492"/>
    </row>
    <row r="11" ht="25" customHeight="1" spans="1:13">
      <c r="A11" s="488">
        <v>3</v>
      </c>
      <c r="B11" s="489">
        <v>286.34</v>
      </c>
      <c r="C11" s="489">
        <v>323.62</v>
      </c>
      <c r="D11" s="489">
        <v>300.19</v>
      </c>
      <c r="E11" s="489">
        <v>324.91</v>
      </c>
      <c r="F11" s="489">
        <v>348.34</v>
      </c>
      <c r="G11" s="489">
        <v>309.78</v>
      </c>
      <c r="H11" s="489">
        <v>303.6</v>
      </c>
      <c r="I11" s="490">
        <v>242.977852091255</v>
      </c>
      <c r="J11" s="493">
        <v>311.88</v>
      </c>
      <c r="K11" s="494"/>
      <c r="L11" s="492"/>
      <c r="M11" s="492"/>
    </row>
    <row r="12" ht="25" customHeight="1" spans="1:13">
      <c r="A12" s="488">
        <v>3.5</v>
      </c>
      <c r="B12" s="489">
        <v>319.15</v>
      </c>
      <c r="C12" s="489">
        <v>362.49</v>
      </c>
      <c r="D12" s="489">
        <v>335.31</v>
      </c>
      <c r="E12" s="489">
        <v>364.15</v>
      </c>
      <c r="F12" s="489">
        <v>391.33</v>
      </c>
      <c r="G12" s="489">
        <v>346.34</v>
      </c>
      <c r="H12" s="489">
        <v>339.13</v>
      </c>
      <c r="I12" s="490">
        <v>266.664294106464</v>
      </c>
      <c r="J12" s="493">
        <v>347.31</v>
      </c>
      <c r="K12" s="494"/>
      <c r="L12" s="492"/>
      <c r="M12" s="492"/>
    </row>
    <row r="13" ht="25" customHeight="1" spans="1:13">
      <c r="A13" s="488">
        <v>4</v>
      </c>
      <c r="B13" s="489">
        <v>350.41</v>
      </c>
      <c r="C13" s="489">
        <v>399.8</v>
      </c>
      <c r="D13" s="489">
        <v>368.87</v>
      </c>
      <c r="E13" s="489">
        <v>401.83</v>
      </c>
      <c r="F13" s="489">
        <v>432.76</v>
      </c>
      <c r="G13" s="489">
        <v>381.34</v>
      </c>
      <c r="H13" s="489">
        <v>373.1</v>
      </c>
      <c r="I13" s="490">
        <v>290.350736121673</v>
      </c>
      <c r="J13" s="493">
        <v>371.34</v>
      </c>
      <c r="K13" s="494"/>
      <c r="L13" s="492"/>
      <c r="M13" s="492"/>
    </row>
    <row r="14" ht="20.25" spans="1:13">
      <c r="A14" s="488">
        <v>4.5</v>
      </c>
      <c r="B14" s="489">
        <v>383.21</v>
      </c>
      <c r="C14" s="489">
        <v>438.66</v>
      </c>
      <c r="D14" s="489">
        <v>403.98</v>
      </c>
      <c r="E14" s="489">
        <v>441.06</v>
      </c>
      <c r="F14" s="489">
        <v>475.74</v>
      </c>
      <c r="G14" s="489">
        <v>417.89</v>
      </c>
      <c r="H14" s="489">
        <v>408.62</v>
      </c>
      <c r="I14" s="490">
        <v>314.037178136882</v>
      </c>
      <c r="J14" s="493">
        <v>406.77</v>
      </c>
      <c r="K14" s="494"/>
      <c r="L14" s="492"/>
      <c r="M14" s="492"/>
    </row>
    <row r="15" ht="23" customHeight="1" spans="1:13">
      <c r="A15" s="488">
        <v>5</v>
      </c>
      <c r="B15" s="489">
        <v>414.48</v>
      </c>
      <c r="C15" s="489">
        <v>475.98</v>
      </c>
      <c r="D15" s="489">
        <v>437.55</v>
      </c>
      <c r="E15" s="489">
        <v>478.75</v>
      </c>
      <c r="F15" s="489">
        <v>517.18</v>
      </c>
      <c r="G15" s="489">
        <v>452.91</v>
      </c>
      <c r="H15" s="489">
        <v>442.61</v>
      </c>
      <c r="I15" s="490">
        <v>337.723620152091</v>
      </c>
      <c r="J15" s="493">
        <v>430.81</v>
      </c>
      <c r="K15" s="494"/>
      <c r="L15" s="492"/>
      <c r="M15" s="492"/>
    </row>
    <row r="16" ht="20.25" spans="1:13">
      <c r="A16" s="488">
        <v>5.5</v>
      </c>
      <c r="B16" s="489">
        <v>440.62</v>
      </c>
      <c r="C16" s="489">
        <v>510.06</v>
      </c>
      <c r="D16" s="489">
        <v>466</v>
      </c>
      <c r="E16" s="489">
        <v>511.32</v>
      </c>
      <c r="F16" s="489">
        <v>555.38</v>
      </c>
      <c r="G16" s="489">
        <v>484.68</v>
      </c>
      <c r="H16" s="489">
        <v>473.35</v>
      </c>
      <c r="I16" s="490">
        <v>361.4100621673</v>
      </c>
      <c r="J16" s="493">
        <v>463.02</v>
      </c>
      <c r="K16" s="494"/>
      <c r="L16" s="492"/>
      <c r="M16" s="492"/>
    </row>
    <row r="17" ht="20.25" spans="1:13">
      <c r="A17" s="488">
        <v>6</v>
      </c>
      <c r="B17" s="489">
        <v>465.23</v>
      </c>
      <c r="C17" s="489">
        <v>542.59</v>
      </c>
      <c r="D17" s="490">
        <v>492.91</v>
      </c>
      <c r="E17" s="489">
        <v>542.35</v>
      </c>
      <c r="F17" s="489">
        <v>592.03</v>
      </c>
      <c r="G17" s="489">
        <v>514.9</v>
      </c>
      <c r="H17" s="489">
        <v>502.54</v>
      </c>
      <c r="I17" s="490">
        <v>385.096504182509</v>
      </c>
      <c r="J17" s="493">
        <v>483.84</v>
      </c>
      <c r="K17" s="494"/>
      <c r="L17" s="492"/>
      <c r="M17" s="492"/>
    </row>
    <row r="18" ht="20.25" spans="1:13">
      <c r="A18" s="488">
        <v>6.5</v>
      </c>
      <c r="B18" s="489">
        <v>491.37</v>
      </c>
      <c r="C18" s="489">
        <v>576.67</v>
      </c>
      <c r="D18" s="490">
        <v>521.37</v>
      </c>
      <c r="E18" s="489">
        <v>574.93</v>
      </c>
      <c r="F18" s="489">
        <v>630.23</v>
      </c>
      <c r="G18" s="489">
        <v>546.67</v>
      </c>
      <c r="H18" s="489">
        <v>533.28</v>
      </c>
      <c r="I18" s="490">
        <v>408.782946197719</v>
      </c>
      <c r="J18" s="493">
        <v>516.06</v>
      </c>
      <c r="K18" s="494"/>
      <c r="L18" s="492"/>
      <c r="M18" s="492"/>
    </row>
    <row r="19" ht="20.25" spans="1:13">
      <c r="A19" s="488">
        <v>7</v>
      </c>
      <c r="B19" s="489">
        <v>515.98</v>
      </c>
      <c r="C19" s="489">
        <v>609.2</v>
      </c>
      <c r="D19" s="490">
        <v>548.28</v>
      </c>
      <c r="E19" s="489">
        <v>605.96</v>
      </c>
      <c r="F19" s="489">
        <v>666.88</v>
      </c>
      <c r="G19" s="489">
        <v>576.9</v>
      </c>
      <c r="H19" s="489">
        <v>562.48</v>
      </c>
      <c r="I19" s="490">
        <v>432.469388212928</v>
      </c>
      <c r="J19" s="493">
        <v>536.88</v>
      </c>
      <c r="K19" s="494"/>
      <c r="L19" s="492"/>
      <c r="M19" s="492"/>
    </row>
    <row r="20" ht="20.25" spans="1:13">
      <c r="A20" s="488">
        <v>7.5</v>
      </c>
      <c r="B20" s="489">
        <v>542.13</v>
      </c>
      <c r="C20" s="489">
        <v>643.29</v>
      </c>
      <c r="D20" s="490">
        <v>576.74</v>
      </c>
      <c r="E20" s="489">
        <v>638.54</v>
      </c>
      <c r="F20" s="489">
        <v>705.09</v>
      </c>
      <c r="G20" s="489">
        <v>608.68</v>
      </c>
      <c r="H20" s="489">
        <v>593.23</v>
      </c>
      <c r="I20" s="490">
        <v>456.155830228137</v>
      </c>
      <c r="J20" s="493">
        <v>569.1</v>
      </c>
      <c r="K20" s="494"/>
      <c r="L20" s="492"/>
      <c r="M20" s="492"/>
    </row>
    <row r="21" ht="20.25" spans="1:13">
      <c r="A21" s="488">
        <v>8</v>
      </c>
      <c r="B21" s="489">
        <v>566.73</v>
      </c>
      <c r="C21" s="489">
        <v>675.82</v>
      </c>
      <c r="D21" s="490">
        <v>603.65</v>
      </c>
      <c r="E21" s="489">
        <v>669.57</v>
      </c>
      <c r="F21" s="489">
        <v>741.74</v>
      </c>
      <c r="G21" s="489">
        <v>638.91</v>
      </c>
      <c r="H21" s="489">
        <v>622.43</v>
      </c>
      <c r="I21" s="490">
        <v>479.842272243346</v>
      </c>
      <c r="J21" s="493">
        <v>589.92</v>
      </c>
      <c r="K21" s="494"/>
      <c r="L21" s="492"/>
      <c r="M21" s="492"/>
    </row>
    <row r="22" ht="20.25" spans="1:13">
      <c r="A22" s="488">
        <v>8.5</v>
      </c>
      <c r="B22" s="489">
        <v>592.88</v>
      </c>
      <c r="C22" s="489">
        <v>709.9</v>
      </c>
      <c r="D22" s="490">
        <v>632.1</v>
      </c>
      <c r="E22" s="489">
        <v>702.14</v>
      </c>
      <c r="F22" s="489">
        <v>779.94</v>
      </c>
      <c r="G22" s="489">
        <v>670.68</v>
      </c>
      <c r="H22" s="489">
        <v>653.17</v>
      </c>
      <c r="I22" s="490">
        <v>503.528714258555</v>
      </c>
      <c r="J22" s="493">
        <v>622.14</v>
      </c>
      <c r="K22" s="494"/>
      <c r="L22" s="492"/>
      <c r="M22" s="492"/>
    </row>
    <row r="23" ht="20.25" spans="1:13">
      <c r="A23" s="488">
        <v>9</v>
      </c>
      <c r="B23" s="489">
        <v>617.48</v>
      </c>
      <c r="C23" s="489">
        <v>742.43</v>
      </c>
      <c r="D23" s="490">
        <v>659.01</v>
      </c>
      <c r="E23" s="489">
        <v>733.17</v>
      </c>
      <c r="F23" s="489">
        <v>816.59</v>
      </c>
      <c r="G23" s="489">
        <v>700.9</v>
      </c>
      <c r="H23" s="489">
        <v>682.36</v>
      </c>
      <c r="I23" s="490">
        <v>527.215156273764</v>
      </c>
      <c r="J23" s="493">
        <v>642.96</v>
      </c>
      <c r="K23" s="494"/>
      <c r="L23" s="492"/>
      <c r="M23" s="492"/>
    </row>
    <row r="24" ht="20.25" spans="1:13">
      <c r="A24" s="488">
        <v>9.5</v>
      </c>
      <c r="B24" s="489">
        <v>643.63</v>
      </c>
      <c r="C24" s="489">
        <v>776.51</v>
      </c>
      <c r="D24" s="490">
        <v>687.47</v>
      </c>
      <c r="E24" s="489">
        <v>765.75</v>
      </c>
      <c r="F24" s="489">
        <v>854.79</v>
      </c>
      <c r="G24" s="489">
        <v>732.67</v>
      </c>
      <c r="H24" s="489">
        <v>713.1</v>
      </c>
      <c r="I24" s="490">
        <v>550.901598288973</v>
      </c>
      <c r="J24" s="493">
        <v>675.17</v>
      </c>
      <c r="K24" s="494"/>
      <c r="L24" s="492"/>
      <c r="M24" s="492"/>
    </row>
    <row r="25" ht="20.25" spans="1:13">
      <c r="A25" s="488">
        <v>10</v>
      </c>
      <c r="B25" s="489">
        <v>668.24</v>
      </c>
      <c r="C25" s="489">
        <v>809.05</v>
      </c>
      <c r="D25" s="490">
        <v>714.39</v>
      </c>
      <c r="E25" s="489">
        <v>796.79</v>
      </c>
      <c r="F25" s="489">
        <v>891.45</v>
      </c>
      <c r="G25" s="489">
        <v>762.91</v>
      </c>
      <c r="H25" s="489">
        <v>742.31</v>
      </c>
      <c r="I25" s="490">
        <v>574.588040304182</v>
      </c>
      <c r="J25" s="493">
        <v>695.99</v>
      </c>
      <c r="K25" s="494"/>
      <c r="L25" s="492"/>
      <c r="M25" s="492"/>
    </row>
    <row r="26" ht="20.25" spans="1:13">
      <c r="A26" s="488">
        <v>10.5</v>
      </c>
      <c r="B26" s="489">
        <v>694.39</v>
      </c>
      <c r="C26" s="489">
        <v>843.13</v>
      </c>
      <c r="D26" s="490">
        <v>742.84</v>
      </c>
      <c r="E26" s="489">
        <v>829.36</v>
      </c>
      <c r="F26" s="489">
        <v>929.65</v>
      </c>
      <c r="G26" s="489">
        <v>794.68</v>
      </c>
      <c r="H26" s="489">
        <v>773.05</v>
      </c>
      <c r="I26" s="490">
        <v>595.126282319391</v>
      </c>
      <c r="J26" s="493">
        <v>728.21</v>
      </c>
      <c r="K26" s="494"/>
      <c r="L26" s="492"/>
      <c r="M26" s="492"/>
    </row>
    <row r="27" ht="20.25" spans="1:13">
      <c r="A27" s="488">
        <v>11</v>
      </c>
      <c r="B27" s="489">
        <v>718.99</v>
      </c>
      <c r="C27" s="489">
        <v>875.67</v>
      </c>
      <c r="D27" s="490">
        <v>769.75</v>
      </c>
      <c r="E27" s="489">
        <v>860.39</v>
      </c>
      <c r="F27" s="489">
        <v>966.31</v>
      </c>
      <c r="G27" s="489">
        <v>824.91</v>
      </c>
      <c r="H27" s="489">
        <v>802.25</v>
      </c>
      <c r="I27" s="490">
        <v>615.664524334601</v>
      </c>
      <c r="J27" s="493">
        <v>749.03</v>
      </c>
      <c r="K27" s="494"/>
      <c r="L27" s="492"/>
      <c r="M27" s="492"/>
    </row>
    <row r="28" ht="20.25" spans="1:13">
      <c r="A28" s="488">
        <v>11.5</v>
      </c>
      <c r="B28" s="489">
        <v>745.14</v>
      </c>
      <c r="C28" s="489">
        <v>909.74</v>
      </c>
      <c r="D28" s="490">
        <v>798.2</v>
      </c>
      <c r="E28" s="489">
        <v>892.96</v>
      </c>
      <c r="F28" s="489">
        <v>1004.5</v>
      </c>
      <c r="G28" s="489">
        <v>856.68</v>
      </c>
      <c r="H28" s="489">
        <v>832.99</v>
      </c>
      <c r="I28" s="490">
        <v>636.20276634981</v>
      </c>
      <c r="J28" s="493">
        <v>781.25</v>
      </c>
      <c r="K28" s="494"/>
      <c r="L28" s="492"/>
      <c r="M28" s="492"/>
    </row>
    <row r="29" ht="20.25" spans="1:13">
      <c r="A29" s="488">
        <v>12</v>
      </c>
      <c r="B29" s="489">
        <v>769.74</v>
      </c>
      <c r="C29" s="489">
        <v>942.28</v>
      </c>
      <c r="D29" s="490">
        <v>825.11</v>
      </c>
      <c r="E29" s="489">
        <v>923.99</v>
      </c>
      <c r="F29" s="489">
        <v>1041.16</v>
      </c>
      <c r="G29" s="489">
        <v>886.9</v>
      </c>
      <c r="H29" s="489">
        <v>862.18</v>
      </c>
      <c r="I29" s="490">
        <v>656.741008365019</v>
      </c>
      <c r="J29" s="493">
        <v>802.07</v>
      </c>
      <c r="K29" s="494"/>
      <c r="L29" s="492"/>
      <c r="M29" s="492"/>
    </row>
    <row r="30" ht="20.25" spans="1:13">
      <c r="A30" s="488">
        <v>12.5</v>
      </c>
      <c r="B30" s="489">
        <v>795.9</v>
      </c>
      <c r="C30" s="489">
        <v>976.36</v>
      </c>
      <c r="D30" s="490">
        <v>853.58</v>
      </c>
      <c r="E30" s="489">
        <v>956.58</v>
      </c>
      <c r="F30" s="489">
        <v>1079.36</v>
      </c>
      <c r="G30" s="489">
        <v>918.68</v>
      </c>
      <c r="H30" s="489">
        <v>892.93</v>
      </c>
      <c r="I30" s="490">
        <v>677.279250380228</v>
      </c>
      <c r="J30" s="493">
        <v>834.29</v>
      </c>
      <c r="K30" s="494"/>
      <c r="L30" s="492"/>
      <c r="M30" s="492"/>
    </row>
    <row r="31" ht="20.25" spans="1:13">
      <c r="A31" s="488">
        <v>13</v>
      </c>
      <c r="B31" s="489">
        <v>820.5</v>
      </c>
      <c r="C31" s="489">
        <v>1008.9</v>
      </c>
      <c r="D31" s="490">
        <v>880.49</v>
      </c>
      <c r="E31" s="489">
        <v>987.61</v>
      </c>
      <c r="F31" s="489">
        <v>1116.02</v>
      </c>
      <c r="G31" s="489">
        <v>948.91</v>
      </c>
      <c r="H31" s="489">
        <v>922.13</v>
      </c>
      <c r="I31" s="490">
        <v>697.817492395437</v>
      </c>
      <c r="J31" s="493">
        <v>855.11</v>
      </c>
      <c r="K31" s="495" t="s">
        <v>876</v>
      </c>
      <c r="L31" s="496"/>
      <c r="M31" s="496"/>
    </row>
    <row r="32" ht="20.25" spans="1:13">
      <c r="A32" s="488">
        <v>13.5</v>
      </c>
      <c r="B32" s="489">
        <v>846.65</v>
      </c>
      <c r="C32" s="489">
        <v>1042.98</v>
      </c>
      <c r="D32" s="490">
        <v>908.94</v>
      </c>
      <c r="E32" s="489">
        <v>1020.18</v>
      </c>
      <c r="F32" s="489">
        <v>1154.22</v>
      </c>
      <c r="G32" s="489">
        <v>980.68</v>
      </c>
      <c r="H32" s="489">
        <v>952.87</v>
      </c>
      <c r="I32" s="490">
        <v>718.355734410646</v>
      </c>
      <c r="J32" s="493">
        <v>887.32</v>
      </c>
      <c r="K32" s="495"/>
      <c r="L32" s="496"/>
      <c r="M32" s="496"/>
    </row>
    <row r="33" ht="20.25" spans="1:13">
      <c r="A33" s="488">
        <v>14</v>
      </c>
      <c r="B33" s="489">
        <v>871.25</v>
      </c>
      <c r="C33" s="489">
        <v>1075.51</v>
      </c>
      <c r="D33" s="490">
        <v>935.85</v>
      </c>
      <c r="E33" s="489">
        <v>1051.21</v>
      </c>
      <c r="F33" s="489">
        <v>1190.87</v>
      </c>
      <c r="G33" s="489">
        <v>1010.91</v>
      </c>
      <c r="H33" s="489">
        <v>982.07</v>
      </c>
      <c r="I33" s="490">
        <v>738.893976425855</v>
      </c>
      <c r="J33" s="493">
        <v>908.14</v>
      </c>
      <c r="K33" s="495"/>
      <c r="L33" s="496"/>
      <c r="M33" s="496"/>
    </row>
    <row r="34" ht="20.25" spans="1:13">
      <c r="A34" s="488">
        <v>14.5</v>
      </c>
      <c r="B34" s="489">
        <v>897.4</v>
      </c>
      <c r="C34" s="489">
        <v>1109.59</v>
      </c>
      <c r="D34" s="490">
        <v>964.31</v>
      </c>
      <c r="E34" s="489">
        <v>1083.79</v>
      </c>
      <c r="F34" s="489">
        <v>1229.07</v>
      </c>
      <c r="G34" s="489">
        <v>1042.68</v>
      </c>
      <c r="H34" s="489">
        <v>1012.81</v>
      </c>
      <c r="I34" s="490">
        <v>759.432218441064</v>
      </c>
      <c r="J34" s="493">
        <v>940.36</v>
      </c>
      <c r="K34" s="495"/>
      <c r="L34" s="496"/>
      <c r="M34" s="496"/>
    </row>
    <row r="35" ht="20.25" spans="1:13">
      <c r="A35" s="488">
        <v>15</v>
      </c>
      <c r="B35" s="489">
        <v>922.01</v>
      </c>
      <c r="C35" s="489">
        <v>1142.13</v>
      </c>
      <c r="D35" s="490">
        <v>991.22</v>
      </c>
      <c r="E35" s="489">
        <v>1114.82</v>
      </c>
      <c r="F35" s="489">
        <v>1265.73</v>
      </c>
      <c r="G35" s="489">
        <v>1072.91</v>
      </c>
      <c r="H35" s="489">
        <v>1042.01</v>
      </c>
      <c r="I35" s="490">
        <v>779.970460456273</v>
      </c>
      <c r="J35" s="493">
        <v>961.18</v>
      </c>
      <c r="K35" s="495"/>
      <c r="L35" s="496"/>
      <c r="M35" s="496"/>
    </row>
    <row r="36" ht="20.25" spans="1:13">
      <c r="A36" s="488">
        <v>15.5</v>
      </c>
      <c r="B36" s="489">
        <v>948.16</v>
      </c>
      <c r="C36" s="489">
        <v>1176.21</v>
      </c>
      <c r="D36" s="490">
        <v>1019.68</v>
      </c>
      <c r="E36" s="489">
        <v>1147.4</v>
      </c>
      <c r="F36" s="489">
        <v>1303.93</v>
      </c>
      <c r="G36" s="489">
        <v>1104.68</v>
      </c>
      <c r="H36" s="489">
        <v>1072.75</v>
      </c>
      <c r="I36" s="490">
        <v>800.508702471484</v>
      </c>
      <c r="J36" s="493">
        <v>993.4</v>
      </c>
      <c r="K36" s="495"/>
      <c r="L36" s="496"/>
      <c r="M36" s="496"/>
    </row>
    <row r="37" ht="20.25" spans="1:13">
      <c r="A37" s="488">
        <v>16</v>
      </c>
      <c r="B37" s="489">
        <v>972.76</v>
      </c>
      <c r="C37" s="489">
        <v>1208.74</v>
      </c>
      <c r="D37" s="490">
        <v>1046.59</v>
      </c>
      <c r="E37" s="489">
        <v>1178.43</v>
      </c>
      <c r="F37" s="489">
        <v>1340.58</v>
      </c>
      <c r="G37" s="489">
        <v>1134.91</v>
      </c>
      <c r="H37" s="489">
        <v>1101.95</v>
      </c>
      <c r="I37" s="490">
        <v>821.046944486691</v>
      </c>
      <c r="J37" s="493">
        <v>1014.22</v>
      </c>
      <c r="K37" s="495"/>
      <c r="L37" s="496"/>
      <c r="M37" s="496"/>
    </row>
    <row r="38" ht="20.25" spans="1:13">
      <c r="A38" s="488">
        <v>16.5</v>
      </c>
      <c r="B38" s="489">
        <v>998.9</v>
      </c>
      <c r="C38" s="489">
        <v>1242.82</v>
      </c>
      <c r="D38" s="490">
        <v>1075.04</v>
      </c>
      <c r="E38" s="489">
        <v>1211</v>
      </c>
      <c r="F38" s="489">
        <v>1378.78</v>
      </c>
      <c r="G38" s="489">
        <v>1166.68</v>
      </c>
      <c r="H38" s="489">
        <v>1132.69</v>
      </c>
      <c r="I38" s="490">
        <v>841.585186501901</v>
      </c>
      <c r="J38" s="493">
        <v>1046.44</v>
      </c>
      <c r="K38" s="495"/>
      <c r="L38" s="496"/>
      <c r="M38" s="496"/>
    </row>
    <row r="39" ht="20.25" spans="1:13">
      <c r="A39" s="488">
        <v>17</v>
      </c>
      <c r="B39" s="489">
        <v>1023.51</v>
      </c>
      <c r="C39" s="489">
        <v>1275.35</v>
      </c>
      <c r="D39" s="490">
        <v>1101.95</v>
      </c>
      <c r="E39" s="489">
        <v>1242.03</v>
      </c>
      <c r="F39" s="489">
        <v>1415.43</v>
      </c>
      <c r="G39" s="489">
        <v>1196.91</v>
      </c>
      <c r="H39" s="489">
        <v>1161.89</v>
      </c>
      <c r="I39" s="490">
        <v>862.12342851711</v>
      </c>
      <c r="J39" s="493">
        <v>1067.26</v>
      </c>
      <c r="K39" s="495"/>
      <c r="L39" s="496"/>
      <c r="M39" s="496"/>
    </row>
    <row r="40" ht="20.25" spans="1:13">
      <c r="A40" s="488">
        <v>17.5</v>
      </c>
      <c r="B40" s="489">
        <v>1049.66</v>
      </c>
      <c r="C40" s="489">
        <v>1309.44</v>
      </c>
      <c r="D40" s="490">
        <v>1130.42</v>
      </c>
      <c r="E40" s="489">
        <v>1274.62</v>
      </c>
      <c r="F40" s="489">
        <v>1453.64</v>
      </c>
      <c r="G40" s="489">
        <v>1228.69</v>
      </c>
      <c r="H40" s="489">
        <v>1192.64</v>
      </c>
      <c r="I40" s="490">
        <v>882.661670532319</v>
      </c>
      <c r="J40" s="493">
        <v>1099.47</v>
      </c>
      <c r="K40" s="495"/>
      <c r="L40" s="496"/>
      <c r="M40" s="496"/>
    </row>
    <row r="41" ht="20.25" spans="1:13">
      <c r="A41" s="488">
        <v>18</v>
      </c>
      <c r="B41" s="489">
        <v>1074.27</v>
      </c>
      <c r="C41" s="489">
        <v>1341.97</v>
      </c>
      <c r="D41" s="490">
        <v>1157.33</v>
      </c>
      <c r="E41" s="489">
        <v>1305.65</v>
      </c>
      <c r="F41" s="489">
        <v>1490.29</v>
      </c>
      <c r="G41" s="489">
        <v>1258.91</v>
      </c>
      <c r="H41" s="489">
        <v>1221.83</v>
      </c>
      <c r="I41" s="490">
        <v>903.199912547528</v>
      </c>
      <c r="J41" s="493">
        <v>1120.29</v>
      </c>
      <c r="K41" s="495"/>
      <c r="L41" s="496"/>
      <c r="M41" s="496"/>
    </row>
    <row r="42" ht="20.25" spans="1:13">
      <c r="A42" s="488">
        <v>18.5</v>
      </c>
      <c r="B42" s="489">
        <v>1100.41</v>
      </c>
      <c r="C42" s="489">
        <v>1376.05</v>
      </c>
      <c r="D42" s="490">
        <v>1185.78</v>
      </c>
      <c r="E42" s="489">
        <v>1338.22</v>
      </c>
      <c r="F42" s="489">
        <v>1528.49</v>
      </c>
      <c r="G42" s="489">
        <v>1290.68</v>
      </c>
      <c r="H42" s="489">
        <v>1252.57</v>
      </c>
      <c r="I42" s="490">
        <v>923.738154562738</v>
      </c>
      <c r="J42" s="493">
        <v>1152.51</v>
      </c>
      <c r="K42" s="495"/>
      <c r="L42" s="496"/>
      <c r="M42" s="496"/>
    </row>
    <row r="43" ht="20.25" spans="1:13">
      <c r="A43" s="488">
        <v>19</v>
      </c>
      <c r="B43" s="489">
        <v>1125.01</v>
      </c>
      <c r="C43" s="489">
        <v>1408.58</v>
      </c>
      <c r="D43" s="490">
        <v>1212.69</v>
      </c>
      <c r="E43" s="489">
        <v>1369.25</v>
      </c>
      <c r="F43" s="489">
        <v>1565.14</v>
      </c>
      <c r="G43" s="489">
        <v>1320.91</v>
      </c>
      <c r="H43" s="489">
        <v>1281.77</v>
      </c>
      <c r="I43" s="490">
        <v>944.276396577946</v>
      </c>
      <c r="J43" s="493">
        <v>1173.33</v>
      </c>
      <c r="K43" s="495"/>
      <c r="L43" s="496"/>
      <c r="M43" s="496"/>
    </row>
    <row r="44" ht="20.25" spans="1:13">
      <c r="A44" s="488">
        <v>19.5</v>
      </c>
      <c r="B44" s="489">
        <v>1151.16</v>
      </c>
      <c r="C44" s="489">
        <v>1442.66</v>
      </c>
      <c r="D44" s="490">
        <v>1241.14</v>
      </c>
      <c r="E44" s="489">
        <v>1401.82</v>
      </c>
      <c r="F44" s="489">
        <v>1603.34</v>
      </c>
      <c r="G44" s="489">
        <v>1352.68</v>
      </c>
      <c r="H44" s="489">
        <v>1312.51</v>
      </c>
      <c r="I44" s="490">
        <v>964.814638593155</v>
      </c>
      <c r="J44" s="493">
        <v>1205.55</v>
      </c>
      <c r="K44" s="495"/>
      <c r="L44" s="496"/>
      <c r="M44" s="496"/>
    </row>
    <row r="45" ht="20.25" spans="1:13">
      <c r="A45" s="488">
        <v>20</v>
      </c>
      <c r="B45" s="489">
        <v>1175.77</v>
      </c>
      <c r="C45" s="489">
        <v>1475.21</v>
      </c>
      <c r="D45" s="490">
        <v>1268.06</v>
      </c>
      <c r="E45" s="489">
        <v>1432.86</v>
      </c>
      <c r="F45" s="489">
        <v>1640.01</v>
      </c>
      <c r="G45" s="489">
        <v>1382.92</v>
      </c>
      <c r="H45" s="489">
        <v>1341.72</v>
      </c>
      <c r="I45" s="490">
        <v>985.352880608366</v>
      </c>
      <c r="J45" s="493">
        <v>1226.37</v>
      </c>
      <c r="K45" s="495"/>
      <c r="L45" s="496"/>
      <c r="M45" s="496"/>
    </row>
    <row r="46" ht="20.25" spans="1:13">
      <c r="A46" s="488">
        <v>20.5</v>
      </c>
      <c r="B46" s="489">
        <v>1201.92</v>
      </c>
      <c r="C46" s="489">
        <v>1510.31</v>
      </c>
      <c r="D46" s="490">
        <v>1296.52</v>
      </c>
      <c r="E46" s="489">
        <v>1465.44</v>
      </c>
      <c r="F46" s="489">
        <v>1679.23</v>
      </c>
      <c r="G46" s="489">
        <v>1415.72</v>
      </c>
      <c r="H46" s="489">
        <v>1373.49</v>
      </c>
      <c r="I46" s="490">
        <v>1005.89112262358</v>
      </c>
      <c r="J46" s="493">
        <v>1258.59</v>
      </c>
      <c r="K46" s="495"/>
      <c r="L46" s="496"/>
      <c r="M46" s="496"/>
    </row>
    <row r="47" ht="20.25" spans="1:13">
      <c r="A47" s="488">
        <v>21</v>
      </c>
      <c r="B47" s="489">
        <v>1226.52</v>
      </c>
      <c r="C47" s="489">
        <v>1543.88</v>
      </c>
      <c r="D47" s="490">
        <v>1323.43</v>
      </c>
      <c r="E47" s="489">
        <v>1496.47</v>
      </c>
      <c r="F47" s="489">
        <v>1716.92</v>
      </c>
      <c r="G47" s="489">
        <v>1446.97</v>
      </c>
      <c r="H47" s="489">
        <v>1403.71</v>
      </c>
      <c r="I47" s="490">
        <v>1026.42936463878</v>
      </c>
      <c r="J47" s="493">
        <v>1279.41</v>
      </c>
      <c r="K47" s="495"/>
      <c r="L47" s="496"/>
      <c r="M47" s="496"/>
    </row>
    <row r="48" ht="20.25" spans="1:13">
      <c r="A48" s="488">
        <v>21.5</v>
      </c>
      <c r="B48" s="489">
        <v>1252.67</v>
      </c>
      <c r="C48" s="489">
        <v>1578.99</v>
      </c>
      <c r="D48" s="490">
        <v>1351.88</v>
      </c>
      <c r="E48" s="489">
        <v>1529.04</v>
      </c>
      <c r="F48" s="489">
        <v>1756.15</v>
      </c>
      <c r="G48" s="489">
        <v>1479.79</v>
      </c>
      <c r="H48" s="489">
        <v>1435.5</v>
      </c>
      <c r="I48" s="490">
        <v>1046.96760665399</v>
      </c>
      <c r="J48" s="493">
        <v>1311.62</v>
      </c>
      <c r="K48" s="495"/>
      <c r="L48" s="496"/>
      <c r="M48" s="496"/>
    </row>
    <row r="49" ht="20.25" spans="1:13">
      <c r="A49" s="488">
        <v>22</v>
      </c>
      <c r="B49" s="489">
        <v>1277.27</v>
      </c>
      <c r="C49" s="489">
        <v>1612.56</v>
      </c>
      <c r="D49" s="490">
        <v>1378.79</v>
      </c>
      <c r="E49" s="489">
        <v>1560.07</v>
      </c>
      <c r="F49" s="489">
        <v>1793.84</v>
      </c>
      <c r="G49" s="489">
        <v>1511.04</v>
      </c>
      <c r="H49" s="489">
        <v>1465.72</v>
      </c>
      <c r="I49" s="490">
        <v>1067.5058486692</v>
      </c>
      <c r="J49" s="493">
        <v>1332.44</v>
      </c>
      <c r="K49" s="495"/>
      <c r="L49" s="496"/>
      <c r="M49" s="496"/>
    </row>
    <row r="50" ht="20.25" spans="1:13">
      <c r="A50" s="488">
        <v>22.5</v>
      </c>
      <c r="B50" s="489">
        <v>1303.43</v>
      </c>
      <c r="C50" s="489">
        <v>1647.67</v>
      </c>
      <c r="D50" s="490">
        <v>1407.25</v>
      </c>
      <c r="E50" s="489">
        <v>1592.65</v>
      </c>
      <c r="F50" s="489">
        <v>1833.07</v>
      </c>
      <c r="G50" s="489">
        <v>1543.84</v>
      </c>
      <c r="H50" s="489">
        <v>1497.49</v>
      </c>
      <c r="I50" s="490">
        <v>1088.04409068441</v>
      </c>
      <c r="J50" s="493">
        <v>1364.66</v>
      </c>
      <c r="K50" s="495" t="s">
        <v>877</v>
      </c>
      <c r="L50" s="496"/>
      <c r="M50" s="496"/>
    </row>
    <row r="51" ht="20.25" spans="1:13">
      <c r="A51" s="488">
        <v>23</v>
      </c>
      <c r="B51" s="489">
        <v>1328.03</v>
      </c>
      <c r="C51" s="489">
        <v>1681.23</v>
      </c>
      <c r="D51" s="490">
        <v>1434.16</v>
      </c>
      <c r="E51" s="489">
        <v>1623.68</v>
      </c>
      <c r="F51" s="489">
        <v>1870.75</v>
      </c>
      <c r="G51" s="489">
        <v>1575.1</v>
      </c>
      <c r="H51" s="489">
        <v>1527.72</v>
      </c>
      <c r="I51" s="490">
        <v>1108.58233269962</v>
      </c>
      <c r="J51" s="493">
        <v>1385.48</v>
      </c>
      <c r="K51" s="495"/>
      <c r="L51" s="496"/>
      <c r="M51" s="496"/>
    </row>
    <row r="52" ht="20.25" spans="1:13">
      <c r="A52" s="488">
        <v>23.5</v>
      </c>
      <c r="B52" s="489">
        <v>1354.18</v>
      </c>
      <c r="C52" s="489">
        <v>1716.35</v>
      </c>
      <c r="D52" s="490">
        <v>1462.62</v>
      </c>
      <c r="E52" s="489">
        <v>1656.26</v>
      </c>
      <c r="F52" s="489">
        <v>1909.99</v>
      </c>
      <c r="G52" s="489">
        <v>1607.91</v>
      </c>
      <c r="H52" s="489">
        <v>1559.5</v>
      </c>
      <c r="I52" s="490">
        <v>1129.12057471483</v>
      </c>
      <c r="J52" s="493">
        <v>1417.7</v>
      </c>
      <c r="K52" s="495"/>
      <c r="L52" s="496"/>
      <c r="M52" s="496"/>
    </row>
    <row r="53" ht="20.25" spans="1:13">
      <c r="A53" s="488">
        <v>24</v>
      </c>
      <c r="B53" s="489">
        <v>1378.78</v>
      </c>
      <c r="C53" s="489">
        <v>1749.91</v>
      </c>
      <c r="D53" s="490">
        <v>1489.53</v>
      </c>
      <c r="E53" s="489">
        <v>1687.29</v>
      </c>
      <c r="F53" s="489">
        <v>1947.67</v>
      </c>
      <c r="G53" s="489">
        <v>1639.16</v>
      </c>
      <c r="H53" s="489">
        <v>1589.72</v>
      </c>
      <c r="I53" s="490">
        <v>1149.65881673004</v>
      </c>
      <c r="J53" s="493">
        <v>1438.52</v>
      </c>
      <c r="K53" s="495"/>
      <c r="L53" s="496"/>
      <c r="M53" s="496"/>
    </row>
    <row r="54" ht="20.25" spans="1:13">
      <c r="A54" s="488">
        <v>24.5</v>
      </c>
      <c r="B54" s="489">
        <v>1404.93</v>
      </c>
      <c r="C54" s="489">
        <v>1785.02</v>
      </c>
      <c r="D54" s="490">
        <v>1517.98</v>
      </c>
      <c r="E54" s="489">
        <v>1719.86</v>
      </c>
      <c r="F54" s="489">
        <v>1986.9</v>
      </c>
      <c r="G54" s="489">
        <v>1671.97</v>
      </c>
      <c r="H54" s="489">
        <v>1621.5</v>
      </c>
      <c r="I54" s="490">
        <v>1170.19705874525</v>
      </c>
      <c r="J54" s="493">
        <v>1470.74</v>
      </c>
      <c r="K54" s="495"/>
      <c r="L54" s="496"/>
      <c r="M54" s="496"/>
    </row>
    <row r="55" ht="20.25" spans="1:13">
      <c r="A55" s="488">
        <v>25</v>
      </c>
      <c r="B55" s="489">
        <v>1429.54</v>
      </c>
      <c r="C55" s="489">
        <v>1818.59</v>
      </c>
      <c r="D55" s="490">
        <v>1544.9</v>
      </c>
      <c r="E55" s="489">
        <v>1750.9</v>
      </c>
      <c r="F55" s="489">
        <v>2024.59</v>
      </c>
      <c r="G55" s="489">
        <v>1703.23</v>
      </c>
      <c r="H55" s="489">
        <v>1651.73</v>
      </c>
      <c r="I55" s="490">
        <v>1190.73530076046</v>
      </c>
      <c r="J55" s="493">
        <v>1491.56</v>
      </c>
      <c r="K55" s="495"/>
      <c r="L55" s="496"/>
      <c r="M55" s="496"/>
    </row>
    <row r="56" ht="20.25" spans="1:13">
      <c r="A56" s="488">
        <v>25.5</v>
      </c>
      <c r="B56" s="489">
        <v>1455.69</v>
      </c>
      <c r="C56" s="489">
        <v>1853.7</v>
      </c>
      <c r="D56" s="490">
        <v>1573.35</v>
      </c>
      <c r="E56" s="489">
        <v>1783.47</v>
      </c>
      <c r="F56" s="489">
        <v>2063.82</v>
      </c>
      <c r="G56" s="489">
        <v>1736.03</v>
      </c>
      <c r="H56" s="489">
        <v>1683.5</v>
      </c>
      <c r="I56" s="490">
        <v>1211.27354277567</v>
      </c>
      <c r="J56" s="493">
        <v>1523.77</v>
      </c>
      <c r="K56" s="495" t="s">
        <v>878</v>
      </c>
      <c r="L56" s="496"/>
      <c r="M56" s="496"/>
    </row>
    <row r="57" ht="20.25" spans="1:13">
      <c r="A57" s="488">
        <v>26</v>
      </c>
      <c r="B57" s="489">
        <v>1480.29</v>
      </c>
      <c r="C57" s="489">
        <v>1887.26</v>
      </c>
      <c r="D57" s="490">
        <v>1600.26</v>
      </c>
      <c r="E57" s="489">
        <v>1814.5</v>
      </c>
      <c r="F57" s="489">
        <v>2101.5</v>
      </c>
      <c r="G57" s="489">
        <v>1767.29</v>
      </c>
      <c r="H57" s="489">
        <v>1713.73</v>
      </c>
      <c r="I57" s="490">
        <v>1231.81178479088</v>
      </c>
      <c r="J57" s="493">
        <v>1544.59</v>
      </c>
      <c r="K57" s="495"/>
      <c r="L57" s="496"/>
      <c r="M57" s="496"/>
    </row>
    <row r="58" ht="20.25" spans="1:13">
      <c r="A58" s="488">
        <v>26.5</v>
      </c>
      <c r="B58" s="489">
        <v>1506.44</v>
      </c>
      <c r="C58" s="489">
        <v>1922.38</v>
      </c>
      <c r="D58" s="490">
        <v>1628.72</v>
      </c>
      <c r="E58" s="489">
        <v>1847.08</v>
      </c>
      <c r="F58" s="489">
        <v>2140.74</v>
      </c>
      <c r="G58" s="489">
        <v>1800.1</v>
      </c>
      <c r="H58" s="489">
        <v>1745.51</v>
      </c>
      <c r="I58" s="490">
        <v>1252.35002680609</v>
      </c>
      <c r="J58" s="493">
        <v>1576.81</v>
      </c>
      <c r="K58" s="495"/>
      <c r="L58" s="496"/>
      <c r="M58" s="496"/>
    </row>
    <row r="59" ht="20.25" spans="1:13">
      <c r="A59" s="488">
        <v>27</v>
      </c>
      <c r="B59" s="489">
        <v>1531.04</v>
      </c>
      <c r="C59" s="489">
        <v>1955.94</v>
      </c>
      <c r="D59" s="490">
        <v>1655.63</v>
      </c>
      <c r="E59" s="489">
        <v>1878.11</v>
      </c>
      <c r="F59" s="489">
        <v>2178.42</v>
      </c>
      <c r="G59" s="489">
        <v>1831.35</v>
      </c>
      <c r="H59" s="489">
        <v>1775.73</v>
      </c>
      <c r="I59" s="490">
        <v>1272.8882688213</v>
      </c>
      <c r="J59" s="493">
        <v>1597.63</v>
      </c>
      <c r="K59" s="495"/>
      <c r="L59" s="496"/>
      <c r="M59" s="496"/>
    </row>
    <row r="60" ht="20.25" spans="1:13">
      <c r="A60" s="488">
        <v>27.5</v>
      </c>
      <c r="B60" s="489">
        <v>1557.2</v>
      </c>
      <c r="C60" s="489">
        <v>1991.05</v>
      </c>
      <c r="D60" s="490">
        <v>1684.09</v>
      </c>
      <c r="E60" s="489">
        <v>1910.69</v>
      </c>
      <c r="F60" s="489">
        <v>2217.65</v>
      </c>
      <c r="G60" s="489">
        <v>1864.16</v>
      </c>
      <c r="H60" s="489">
        <v>1807.51</v>
      </c>
      <c r="I60" s="490">
        <v>1293.42651083651</v>
      </c>
      <c r="J60" s="493">
        <v>1629.85</v>
      </c>
      <c r="K60" s="495"/>
      <c r="L60" s="496"/>
      <c r="M60" s="496"/>
    </row>
    <row r="61" ht="20.25" spans="1:10">
      <c r="A61" s="488">
        <v>28</v>
      </c>
      <c r="B61" s="489">
        <v>1581.8</v>
      </c>
      <c r="C61" s="489">
        <v>2024.61</v>
      </c>
      <c r="D61" s="490">
        <v>1711</v>
      </c>
      <c r="E61" s="489">
        <v>1941.72</v>
      </c>
      <c r="F61" s="489">
        <v>2255.33</v>
      </c>
      <c r="G61" s="489">
        <v>1895.41</v>
      </c>
      <c r="H61" s="489">
        <v>1837.73</v>
      </c>
      <c r="I61" s="490">
        <v>1313.96475285172</v>
      </c>
      <c r="J61" s="493">
        <v>1650.67</v>
      </c>
    </row>
    <row r="62" ht="20.25" spans="1:10">
      <c r="A62" s="488">
        <v>28.5</v>
      </c>
      <c r="B62" s="489">
        <v>1607.94</v>
      </c>
      <c r="C62" s="489">
        <v>2059.73</v>
      </c>
      <c r="D62" s="490">
        <v>1739.45</v>
      </c>
      <c r="E62" s="489">
        <v>1974.29</v>
      </c>
      <c r="F62" s="489">
        <v>2294.57</v>
      </c>
      <c r="G62" s="489">
        <v>1928.22</v>
      </c>
      <c r="H62" s="489">
        <v>1869.51</v>
      </c>
      <c r="I62" s="490">
        <v>1334.50299486692</v>
      </c>
      <c r="J62" s="493">
        <v>1682.89</v>
      </c>
    </row>
    <row r="63" ht="20.25" spans="1:10">
      <c r="A63" s="488">
        <v>29</v>
      </c>
      <c r="B63" s="489">
        <v>1632.55</v>
      </c>
      <c r="C63" s="489">
        <v>2093.3</v>
      </c>
      <c r="D63" s="490">
        <v>1766.36</v>
      </c>
      <c r="E63" s="489">
        <v>2005.32</v>
      </c>
      <c r="F63" s="489">
        <v>2332.26</v>
      </c>
      <c r="G63" s="489">
        <v>1959.48</v>
      </c>
      <c r="H63" s="489">
        <v>1899.74</v>
      </c>
      <c r="I63" s="490">
        <v>1355.04123688213</v>
      </c>
      <c r="J63" s="493">
        <v>1703.71</v>
      </c>
    </row>
    <row r="64" ht="20.25" spans="1:10">
      <c r="A64" s="488">
        <v>29.5</v>
      </c>
      <c r="B64" s="489">
        <v>1658.69</v>
      </c>
      <c r="C64" s="489">
        <v>2128.4</v>
      </c>
      <c r="D64" s="490">
        <v>1794.82</v>
      </c>
      <c r="E64" s="489">
        <v>2037.9</v>
      </c>
      <c r="F64" s="489">
        <v>2371.48</v>
      </c>
      <c r="G64" s="489">
        <v>1992.28</v>
      </c>
      <c r="H64" s="489">
        <v>1931.51</v>
      </c>
      <c r="I64" s="490">
        <v>1375.57947889734</v>
      </c>
      <c r="J64" s="493">
        <v>1735.92</v>
      </c>
    </row>
    <row r="65" ht="20.25" spans="1:10">
      <c r="A65" s="488">
        <v>30</v>
      </c>
      <c r="B65" s="489">
        <v>1683.31</v>
      </c>
      <c r="C65" s="489">
        <v>2161.98</v>
      </c>
      <c r="D65" s="490">
        <v>1821.74</v>
      </c>
      <c r="E65" s="489">
        <v>2068.94</v>
      </c>
      <c r="F65" s="489">
        <v>2409.18</v>
      </c>
      <c r="G65" s="489">
        <v>2023.55</v>
      </c>
      <c r="H65" s="489">
        <v>1961.75</v>
      </c>
      <c r="I65" s="490">
        <v>1396.11772091255</v>
      </c>
      <c r="J65" s="493">
        <v>1756.74</v>
      </c>
    </row>
    <row r="66" ht="98" customHeight="1" spans="1:10">
      <c r="A66" s="497" t="s">
        <v>835</v>
      </c>
      <c r="B66" s="363" t="s">
        <v>865</v>
      </c>
      <c r="C66" s="363" t="s">
        <v>866</v>
      </c>
      <c r="D66" s="363" t="s">
        <v>867</v>
      </c>
      <c r="E66" s="363" t="s">
        <v>868</v>
      </c>
      <c r="F66" s="363" t="s">
        <v>869</v>
      </c>
      <c r="G66" s="363" t="s">
        <v>870</v>
      </c>
      <c r="H66" s="363" t="s">
        <v>871</v>
      </c>
      <c r="I66" s="251" t="s">
        <v>872</v>
      </c>
      <c r="J66" s="251" t="s">
        <v>873</v>
      </c>
    </row>
    <row r="67" ht="20" customHeight="1" spans="1:10">
      <c r="A67" s="498" t="s">
        <v>879</v>
      </c>
      <c r="B67" s="499">
        <v>64.18</v>
      </c>
      <c r="C67" s="499">
        <v>70.39</v>
      </c>
      <c r="D67" s="493">
        <v>49</v>
      </c>
      <c r="E67" s="499">
        <v>76.86</v>
      </c>
      <c r="F67" s="499">
        <v>78.59</v>
      </c>
      <c r="G67" s="499">
        <v>65.91</v>
      </c>
      <c r="H67" s="499">
        <v>70.29</v>
      </c>
      <c r="I67" s="508">
        <v>42</v>
      </c>
      <c r="J67" s="508">
        <v>46.4</v>
      </c>
    </row>
    <row r="68" ht="20" customHeight="1" spans="1:10">
      <c r="A68" s="500" t="s">
        <v>880</v>
      </c>
      <c r="B68" s="499">
        <v>64.23</v>
      </c>
      <c r="C68" s="499">
        <v>70.44</v>
      </c>
      <c r="D68" s="493">
        <v>49.05</v>
      </c>
      <c r="E68" s="499">
        <v>76.91</v>
      </c>
      <c r="F68" s="499">
        <v>78.64</v>
      </c>
      <c r="G68" s="499">
        <v>65.96</v>
      </c>
      <c r="H68" s="499">
        <v>70.34</v>
      </c>
      <c r="I68" s="490">
        <v>42</v>
      </c>
      <c r="J68" s="508">
        <v>46.4</v>
      </c>
    </row>
    <row r="69" ht="20" customHeight="1" spans="1:10">
      <c r="A69" s="501" t="s">
        <v>881</v>
      </c>
      <c r="B69" s="499">
        <v>64.99</v>
      </c>
      <c r="C69" s="499">
        <v>71.36</v>
      </c>
      <c r="D69" s="493">
        <v>54.57</v>
      </c>
      <c r="E69" s="499">
        <v>78.05</v>
      </c>
      <c r="F69" s="499">
        <v>79.8</v>
      </c>
      <c r="G69" s="499">
        <v>66.74</v>
      </c>
      <c r="H69" s="499">
        <v>70.34</v>
      </c>
      <c r="I69" s="508">
        <v>42</v>
      </c>
      <c r="J69" s="508">
        <v>46.4</v>
      </c>
    </row>
    <row r="71" ht="120" customHeight="1" spans="1:10">
      <c r="A71" s="502" t="s">
        <v>882</v>
      </c>
      <c r="B71" s="502"/>
      <c r="C71" s="502"/>
      <c r="D71" s="502"/>
      <c r="E71" s="502"/>
      <c r="F71" s="502"/>
      <c r="G71" s="503"/>
      <c r="H71" s="503"/>
      <c r="I71" s="503"/>
      <c r="J71" s="503"/>
    </row>
    <row r="72" s="305" customFormat="1" ht="120" customHeight="1" spans="1:10">
      <c r="A72" s="504" t="s">
        <v>883</v>
      </c>
      <c r="B72" s="504"/>
      <c r="C72" s="504"/>
      <c r="D72" s="504"/>
      <c r="E72" s="504"/>
      <c r="F72" s="504"/>
      <c r="G72" s="505"/>
      <c r="H72" s="505"/>
      <c r="I72" s="505"/>
      <c r="J72" s="505"/>
    </row>
    <row r="73" ht="135" customHeight="1" spans="1:10">
      <c r="A73" s="506" t="s">
        <v>860</v>
      </c>
      <c r="B73" s="506"/>
      <c r="C73" s="506"/>
      <c r="D73" s="506"/>
      <c r="E73" s="506"/>
      <c r="F73" s="506"/>
      <c r="G73" s="507"/>
      <c r="H73" s="507"/>
      <c r="I73" s="507"/>
      <c r="J73" s="507"/>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6"/>
  <sheetViews>
    <sheetView zoomScale="85" zoomScaleNormal="85" topLeftCell="A55" workbookViewId="0">
      <selection activeCell="A68" sqref="A68:Y68"/>
    </sheetView>
  </sheetViews>
  <sheetFormatPr defaultColWidth="9" defaultRowHeight="14.25"/>
  <cols>
    <col min="1" max="1" width="7.5" style="430" customWidth="1"/>
    <col min="2" max="22" width="7.625" style="430" customWidth="1"/>
    <col min="23" max="23" width="8.23333333333333" style="430" customWidth="1"/>
    <col min="24" max="24" width="8.375" style="430" customWidth="1"/>
    <col min="25" max="25" width="13.8166666666667" style="430" customWidth="1"/>
    <col min="26" max="254" width="9" style="430"/>
    <col min="255" max="16384" width="9" style="27"/>
  </cols>
  <sheetData>
    <row r="1" ht="51" customHeight="1" spans="1:24">
      <c r="A1" s="431" t="s">
        <v>884</v>
      </c>
      <c r="B1" s="432"/>
      <c r="C1" s="432"/>
      <c r="D1" s="432"/>
      <c r="E1" s="432"/>
      <c r="F1" s="432"/>
      <c r="G1" s="432"/>
      <c r="H1" s="432"/>
      <c r="I1" s="432"/>
      <c r="J1" s="432"/>
      <c r="K1" s="432"/>
      <c r="L1" s="432"/>
      <c r="M1" s="432"/>
      <c r="N1" s="432"/>
      <c r="O1" s="432"/>
      <c r="P1" s="432"/>
      <c r="Q1" s="432"/>
      <c r="R1" s="432"/>
      <c r="S1" s="432"/>
      <c r="T1" s="432"/>
      <c r="U1" s="432"/>
      <c r="V1" s="432"/>
      <c r="W1" s="432"/>
      <c r="X1" s="432"/>
    </row>
    <row r="2" ht="22" customHeight="1" spans="1:25">
      <c r="A2" s="433" t="s">
        <v>885</v>
      </c>
      <c r="B2" s="434" t="s">
        <v>886</v>
      </c>
      <c r="C2" s="434" t="s">
        <v>887</v>
      </c>
      <c r="D2" s="434" t="s">
        <v>888</v>
      </c>
      <c r="E2" s="434" t="s">
        <v>889</v>
      </c>
      <c r="F2" s="434" t="s">
        <v>890</v>
      </c>
      <c r="G2" s="434" t="s">
        <v>891</v>
      </c>
      <c r="H2" s="434" t="s">
        <v>892</v>
      </c>
      <c r="I2" s="434" t="s">
        <v>893</v>
      </c>
      <c r="J2" s="434" t="s">
        <v>894</v>
      </c>
      <c r="K2" s="434" t="s">
        <v>895</v>
      </c>
      <c r="L2" s="434" t="s">
        <v>896</v>
      </c>
      <c r="M2" s="434" t="s">
        <v>897</v>
      </c>
      <c r="N2" s="434" t="s">
        <v>898</v>
      </c>
      <c r="O2" s="434" t="s">
        <v>899</v>
      </c>
      <c r="P2" s="434" t="s">
        <v>900</v>
      </c>
      <c r="Q2" s="434" t="s">
        <v>901</v>
      </c>
      <c r="R2" s="434" t="s">
        <v>902</v>
      </c>
      <c r="S2" s="434" t="s">
        <v>903</v>
      </c>
      <c r="T2" s="434" t="s">
        <v>904</v>
      </c>
      <c r="U2" s="434" t="s">
        <v>905</v>
      </c>
      <c r="V2" s="434" t="s">
        <v>906</v>
      </c>
      <c r="W2" s="434">
        <v>1</v>
      </c>
      <c r="X2" s="454" t="s">
        <v>907</v>
      </c>
      <c r="Y2" s="461" t="s">
        <v>143</v>
      </c>
    </row>
    <row r="3" ht="31" customHeight="1" spans="1:25">
      <c r="A3" s="435"/>
      <c r="B3" s="436" t="s">
        <v>75</v>
      </c>
      <c r="C3" s="436" t="s">
        <v>190</v>
      </c>
      <c r="D3" s="436" t="s">
        <v>908</v>
      </c>
      <c r="E3" s="436" t="s">
        <v>909</v>
      </c>
      <c r="F3" s="436" t="s">
        <v>910</v>
      </c>
      <c r="G3" s="436" t="s">
        <v>911</v>
      </c>
      <c r="H3" s="436" t="s">
        <v>912</v>
      </c>
      <c r="I3" s="436" t="s">
        <v>84</v>
      </c>
      <c r="J3" s="436" t="s">
        <v>85</v>
      </c>
      <c r="K3" s="436" t="s">
        <v>913</v>
      </c>
      <c r="L3" s="436" t="s">
        <v>256</v>
      </c>
      <c r="M3" s="436" t="s">
        <v>77</v>
      </c>
      <c r="N3" s="436" t="s">
        <v>914</v>
      </c>
      <c r="O3" s="436" t="s">
        <v>915</v>
      </c>
      <c r="P3" s="436" t="s">
        <v>916</v>
      </c>
      <c r="Q3" s="436" t="s">
        <v>917</v>
      </c>
      <c r="R3" s="436" t="s">
        <v>918</v>
      </c>
      <c r="S3" s="436" t="s">
        <v>919</v>
      </c>
      <c r="T3" s="436" t="s">
        <v>157</v>
      </c>
      <c r="U3" s="436" t="s">
        <v>920</v>
      </c>
      <c r="V3" s="436" t="s">
        <v>151</v>
      </c>
      <c r="W3" s="436" t="s">
        <v>921</v>
      </c>
      <c r="X3" s="455" t="s">
        <v>922</v>
      </c>
      <c r="Y3" s="461"/>
    </row>
    <row r="4" ht="13.5" spans="1:24">
      <c r="A4" s="437" t="s">
        <v>923</v>
      </c>
      <c r="B4" s="438"/>
      <c r="C4" s="438"/>
      <c r="D4" s="438"/>
      <c r="E4" s="438"/>
      <c r="F4" s="438"/>
      <c r="G4" s="438"/>
      <c r="H4" s="438"/>
      <c r="I4" s="438"/>
      <c r="J4" s="438"/>
      <c r="K4" s="438"/>
      <c r="L4" s="438"/>
      <c r="M4" s="438"/>
      <c r="N4" s="438"/>
      <c r="O4" s="438"/>
      <c r="P4" s="438"/>
      <c r="Q4" s="438"/>
      <c r="R4" s="438"/>
      <c r="S4" s="438"/>
      <c r="T4" s="438"/>
      <c r="U4" s="438"/>
      <c r="V4" s="438"/>
      <c r="W4" s="438"/>
      <c r="X4" s="456"/>
    </row>
    <row r="5" ht="16.5" spans="1:25">
      <c r="A5" s="439">
        <v>0.5</v>
      </c>
      <c r="B5" s="481">
        <v>105.27</v>
      </c>
      <c r="C5" s="481">
        <v>89.287</v>
      </c>
      <c r="D5" s="481">
        <v>151.8</v>
      </c>
      <c r="E5" s="481">
        <v>123.002</v>
      </c>
      <c r="F5" s="481">
        <v>109.043</v>
      </c>
      <c r="G5" s="481">
        <v>147.565</v>
      </c>
      <c r="H5" s="481">
        <v>109.571</v>
      </c>
      <c r="I5" s="481">
        <v>102.025</v>
      </c>
      <c r="J5" s="481">
        <v>108.999</v>
      </c>
      <c r="K5" s="481">
        <v>126.225</v>
      </c>
      <c r="L5" s="481">
        <v>99.457</v>
      </c>
      <c r="M5" s="481">
        <v>99.968</v>
      </c>
      <c r="N5" s="481">
        <v>79.145</v>
      </c>
      <c r="O5" s="481">
        <v>82.885</v>
      </c>
      <c r="P5" s="481">
        <v>92.466</v>
      </c>
      <c r="Q5" s="481">
        <v>94.82</v>
      </c>
      <c r="R5" s="481">
        <v>119.779</v>
      </c>
      <c r="S5" s="481">
        <v>61.534</v>
      </c>
      <c r="T5" s="481">
        <v>90.398</v>
      </c>
      <c r="U5" s="481">
        <v>85.712</v>
      </c>
      <c r="V5" s="481">
        <v>89.287</v>
      </c>
      <c r="W5" s="481">
        <v>138.809</v>
      </c>
      <c r="X5" s="481">
        <v>139.711</v>
      </c>
      <c r="Y5" s="462" t="s">
        <v>924</v>
      </c>
    </row>
    <row r="6" ht="13" customHeight="1" spans="1:24">
      <c r="A6" s="439" t="s">
        <v>925</v>
      </c>
      <c r="B6" s="439"/>
      <c r="C6" s="439"/>
      <c r="D6" s="439"/>
      <c r="E6" s="439"/>
      <c r="F6" s="439"/>
      <c r="G6" s="439"/>
      <c r="H6" s="439"/>
      <c r="I6" s="439"/>
      <c r="J6" s="439"/>
      <c r="K6" s="439"/>
      <c r="L6" s="439"/>
      <c r="M6" s="439"/>
      <c r="N6" s="439"/>
      <c r="O6" s="439"/>
      <c r="P6" s="439"/>
      <c r="Q6" s="439"/>
      <c r="R6" s="439"/>
      <c r="S6" s="439"/>
      <c r="T6" s="439"/>
      <c r="U6" s="439"/>
      <c r="V6" s="439"/>
      <c r="W6" s="439"/>
      <c r="X6" s="439"/>
    </row>
    <row r="7" ht="16.5" spans="1:24">
      <c r="A7" s="439">
        <v>0.5</v>
      </c>
      <c r="B7" s="440">
        <v>149.3</v>
      </c>
      <c r="C7" s="440">
        <v>91.374</v>
      </c>
      <c r="D7" s="440">
        <v>183.95</v>
      </c>
      <c r="E7" s="440">
        <v>116.014</v>
      </c>
      <c r="F7" s="440">
        <v>123.021</v>
      </c>
      <c r="G7" s="440">
        <v>147.793</v>
      </c>
      <c r="H7" s="440">
        <v>124.583</v>
      </c>
      <c r="I7" s="440">
        <v>110.415</v>
      </c>
      <c r="J7" s="440">
        <v>122.053</v>
      </c>
      <c r="K7" s="440">
        <v>133.218</v>
      </c>
      <c r="L7" s="440">
        <v>103.645</v>
      </c>
      <c r="M7" s="440">
        <v>104.552</v>
      </c>
      <c r="N7" s="440">
        <v>83.168</v>
      </c>
      <c r="O7" s="440">
        <v>86.908</v>
      </c>
      <c r="P7" s="440">
        <v>97.061</v>
      </c>
      <c r="Q7" s="440">
        <v>97.446</v>
      </c>
      <c r="R7" s="440">
        <v>112.758</v>
      </c>
      <c r="S7" s="440">
        <v>64.358</v>
      </c>
      <c r="T7" s="440">
        <v>94.685</v>
      </c>
      <c r="U7" s="440">
        <v>89.691</v>
      </c>
      <c r="V7" s="440">
        <v>91.374</v>
      </c>
      <c r="W7" s="440">
        <v>151.258</v>
      </c>
      <c r="X7" s="440">
        <v>151.841</v>
      </c>
    </row>
    <row r="8" ht="16.5" spans="1:24">
      <c r="A8" s="439">
        <v>1</v>
      </c>
      <c r="B8" s="440">
        <v>168.5</v>
      </c>
      <c r="C8" s="440">
        <v>113.599</v>
      </c>
      <c r="D8" s="440">
        <v>235.05</v>
      </c>
      <c r="E8" s="440">
        <v>151.329</v>
      </c>
      <c r="F8" s="440">
        <v>155.311</v>
      </c>
      <c r="G8" s="440">
        <v>198.101</v>
      </c>
      <c r="H8" s="440">
        <v>163.528</v>
      </c>
      <c r="I8" s="440">
        <v>130.154</v>
      </c>
      <c r="J8" s="440">
        <v>149.008</v>
      </c>
      <c r="K8" s="440">
        <v>176.838</v>
      </c>
      <c r="L8" s="440">
        <v>132.426</v>
      </c>
      <c r="M8" s="440">
        <v>133.707</v>
      </c>
      <c r="N8" s="440">
        <v>103.336</v>
      </c>
      <c r="O8" s="440">
        <v>108.429</v>
      </c>
      <c r="P8" s="440">
        <v>119.814</v>
      </c>
      <c r="Q8" s="440">
        <v>119</v>
      </c>
      <c r="R8" s="440">
        <v>147.072</v>
      </c>
      <c r="S8" s="440">
        <v>70.369</v>
      </c>
      <c r="T8" s="440">
        <v>119.033</v>
      </c>
      <c r="U8" s="440">
        <v>112.224</v>
      </c>
      <c r="V8" s="440">
        <v>113.599</v>
      </c>
      <c r="W8" s="440">
        <v>174.385</v>
      </c>
      <c r="X8" s="440">
        <v>175.243</v>
      </c>
    </row>
    <row r="9" ht="16.5" spans="1:24">
      <c r="A9" s="439">
        <v>1.5</v>
      </c>
      <c r="B9" s="440">
        <v>191.275</v>
      </c>
      <c r="C9" s="440">
        <v>139.443</v>
      </c>
      <c r="D9" s="440">
        <v>285.325</v>
      </c>
      <c r="E9" s="440">
        <v>184.862</v>
      </c>
      <c r="F9" s="440">
        <v>190.5985</v>
      </c>
      <c r="G9" s="440">
        <v>245.758</v>
      </c>
      <c r="H9" s="440">
        <v>200.0255</v>
      </c>
      <c r="I9" s="440">
        <v>158.9735</v>
      </c>
      <c r="J9" s="440">
        <v>182.6785</v>
      </c>
      <c r="K9" s="440">
        <v>220.953</v>
      </c>
      <c r="L9" s="440">
        <v>160.5415</v>
      </c>
      <c r="M9" s="440">
        <v>163.236</v>
      </c>
      <c r="N9" s="440">
        <v>125.429</v>
      </c>
      <c r="O9" s="440">
        <v>131.886</v>
      </c>
      <c r="P9" s="440">
        <v>143.282</v>
      </c>
      <c r="Q9" s="440">
        <v>143.029</v>
      </c>
      <c r="R9" s="440">
        <v>179.67</v>
      </c>
      <c r="S9" s="440">
        <v>78.8</v>
      </c>
      <c r="T9" s="440">
        <v>145.295</v>
      </c>
      <c r="U9" s="440">
        <v>136.671</v>
      </c>
      <c r="V9" s="440">
        <v>139.443</v>
      </c>
      <c r="W9" s="440">
        <v>197.017</v>
      </c>
      <c r="X9" s="440">
        <v>198.029</v>
      </c>
    </row>
    <row r="10" ht="16.5" spans="1:24">
      <c r="A10" s="439">
        <v>2</v>
      </c>
      <c r="B10" s="440">
        <v>213.45</v>
      </c>
      <c r="C10" s="440">
        <v>163.609</v>
      </c>
      <c r="D10" s="440">
        <v>331.7</v>
      </c>
      <c r="E10" s="440">
        <v>216.233</v>
      </c>
      <c r="F10" s="440">
        <v>224.087</v>
      </c>
      <c r="G10" s="440">
        <v>292.331</v>
      </c>
      <c r="H10" s="440">
        <v>234.185</v>
      </c>
      <c r="I10" s="440">
        <v>186.456</v>
      </c>
      <c r="J10" s="440">
        <v>214.649</v>
      </c>
      <c r="K10" s="440">
        <v>258.484</v>
      </c>
      <c r="L10" s="440">
        <v>187.364</v>
      </c>
      <c r="M10" s="440">
        <v>190.152</v>
      </c>
      <c r="N10" s="440">
        <v>146.911</v>
      </c>
      <c r="O10" s="440">
        <v>154.633</v>
      </c>
      <c r="P10" s="440">
        <v>165.325</v>
      </c>
      <c r="Q10" s="440">
        <v>165.039</v>
      </c>
      <c r="R10" s="440">
        <v>210.205</v>
      </c>
      <c r="S10" s="440">
        <v>87.39</v>
      </c>
      <c r="T10" s="440">
        <v>170.704</v>
      </c>
      <c r="U10" s="440">
        <v>160.386</v>
      </c>
      <c r="V10" s="440">
        <v>163.609</v>
      </c>
      <c r="W10" s="440">
        <v>219.379</v>
      </c>
      <c r="X10" s="440">
        <v>220.369</v>
      </c>
    </row>
    <row r="11" ht="12" customHeight="1" spans="1:24">
      <c r="A11" s="442" t="s">
        <v>926</v>
      </c>
      <c r="B11" s="442"/>
      <c r="C11" s="442"/>
      <c r="D11" s="442"/>
      <c r="E11" s="442"/>
      <c r="F11" s="442"/>
      <c r="G11" s="442"/>
      <c r="H11" s="442"/>
      <c r="I11" s="442"/>
      <c r="J11" s="442"/>
      <c r="K11" s="442"/>
      <c r="L11" s="442"/>
      <c r="M11" s="442"/>
      <c r="N11" s="442"/>
      <c r="O11" s="442"/>
      <c r="P11" s="442"/>
      <c r="Q11" s="442"/>
      <c r="R11" s="442"/>
      <c r="S11" s="442"/>
      <c r="T11" s="442"/>
      <c r="U11" s="442"/>
      <c r="V11" s="442"/>
      <c r="W11" s="442"/>
      <c r="X11" s="442"/>
    </row>
    <row r="12" ht="16.5" spans="1:24">
      <c r="A12" s="442">
        <v>0.5</v>
      </c>
      <c r="B12" s="443">
        <v>149.8</v>
      </c>
      <c r="C12" s="443">
        <v>148.139</v>
      </c>
      <c r="D12" s="443">
        <v>238.9</v>
      </c>
      <c r="E12" s="443">
        <v>158.3195</v>
      </c>
      <c r="F12" s="443">
        <v>138.745</v>
      </c>
      <c r="G12" s="443">
        <v>253.42</v>
      </c>
      <c r="H12" s="443">
        <v>140.571</v>
      </c>
      <c r="I12" s="443">
        <v>124.049</v>
      </c>
      <c r="J12" s="443">
        <v>137.568</v>
      </c>
      <c r="K12" s="443">
        <v>168.599</v>
      </c>
      <c r="L12" s="443">
        <v>146.019</v>
      </c>
      <c r="M12" s="443">
        <v>120.738</v>
      </c>
      <c r="N12" s="443">
        <v>97.638</v>
      </c>
      <c r="O12" s="443">
        <v>104.084</v>
      </c>
      <c r="P12" s="443">
        <v>113.962</v>
      </c>
      <c r="Q12" s="443">
        <v>158.479</v>
      </c>
      <c r="R12" s="443">
        <v>178.345</v>
      </c>
      <c r="S12" s="443">
        <v>67.223</v>
      </c>
      <c r="T12" s="443">
        <v>93.634</v>
      </c>
      <c r="U12" s="443">
        <v>100.465</v>
      </c>
      <c r="V12" s="443">
        <v>114.094</v>
      </c>
      <c r="W12" s="443">
        <v>150.449</v>
      </c>
      <c r="X12" s="443">
        <v>151.89</v>
      </c>
    </row>
    <row r="13" ht="16.5" spans="1:24">
      <c r="A13" s="442">
        <v>1</v>
      </c>
      <c r="B13" s="443">
        <v>173.95</v>
      </c>
      <c r="C13" s="443">
        <v>148.023</v>
      </c>
      <c r="D13" s="443">
        <v>287.25</v>
      </c>
      <c r="E13" s="443">
        <v>192.969</v>
      </c>
      <c r="F13" s="443">
        <v>159.474</v>
      </c>
      <c r="G13" s="443">
        <v>298.47</v>
      </c>
      <c r="H13" s="443">
        <v>161.476</v>
      </c>
      <c r="I13" s="443">
        <v>136.451</v>
      </c>
      <c r="J13" s="443">
        <v>154.711</v>
      </c>
      <c r="K13" s="443">
        <v>212.164</v>
      </c>
      <c r="L13" s="443">
        <v>167.683</v>
      </c>
      <c r="M13" s="443">
        <v>141.764</v>
      </c>
      <c r="N13" s="443">
        <v>112.724</v>
      </c>
      <c r="O13" s="443">
        <v>118.719</v>
      </c>
      <c r="P13" s="443">
        <v>125.814</v>
      </c>
      <c r="Q13" s="443">
        <v>172.245</v>
      </c>
      <c r="R13" s="443">
        <v>208.38</v>
      </c>
      <c r="S13" s="443">
        <v>68.097</v>
      </c>
      <c r="T13" s="443">
        <v>130.28</v>
      </c>
      <c r="U13" s="443">
        <v>123.416</v>
      </c>
      <c r="V13" s="443">
        <v>138.332</v>
      </c>
      <c r="W13" s="443">
        <v>173.763</v>
      </c>
      <c r="X13" s="443">
        <v>175.16</v>
      </c>
    </row>
    <row r="14" ht="16.5" spans="1:24">
      <c r="A14" s="442">
        <v>1.5</v>
      </c>
      <c r="B14" s="443">
        <v>200.025</v>
      </c>
      <c r="C14" s="443">
        <v>171.865</v>
      </c>
      <c r="D14" s="443">
        <v>337.525</v>
      </c>
      <c r="E14" s="443">
        <v>235.7805</v>
      </c>
      <c r="F14" s="443">
        <v>180.2745</v>
      </c>
      <c r="G14" s="443">
        <v>358.447</v>
      </c>
      <c r="H14" s="443">
        <v>182.4195</v>
      </c>
      <c r="I14" s="443">
        <v>148.8805</v>
      </c>
      <c r="J14" s="443">
        <v>171.7605</v>
      </c>
      <c r="K14" s="443">
        <v>259.667</v>
      </c>
      <c r="L14" s="443">
        <v>197.9985</v>
      </c>
      <c r="M14" s="443">
        <v>167.718</v>
      </c>
      <c r="N14" s="443">
        <v>130.164</v>
      </c>
      <c r="O14" s="443">
        <v>137.248</v>
      </c>
      <c r="P14" s="443">
        <v>146.07</v>
      </c>
      <c r="Q14" s="443">
        <v>201.136</v>
      </c>
      <c r="R14" s="443">
        <v>257.39</v>
      </c>
      <c r="S14" s="443">
        <v>76.792</v>
      </c>
      <c r="T14" s="443">
        <v>150.899</v>
      </c>
      <c r="U14" s="443">
        <v>142.803</v>
      </c>
      <c r="V14" s="443">
        <v>160.414</v>
      </c>
      <c r="W14" s="443">
        <v>195.801</v>
      </c>
      <c r="X14" s="443">
        <v>197.275</v>
      </c>
    </row>
    <row r="15" ht="16.5" spans="1:24">
      <c r="A15" s="442">
        <v>2</v>
      </c>
      <c r="B15" s="443">
        <v>226.1</v>
      </c>
      <c r="C15" s="443">
        <v>195.696</v>
      </c>
      <c r="D15" s="443">
        <v>387.8</v>
      </c>
      <c r="E15" s="443">
        <v>278.603</v>
      </c>
      <c r="F15" s="443">
        <v>201.031</v>
      </c>
      <c r="G15" s="443">
        <v>418.424</v>
      </c>
      <c r="H15" s="443">
        <v>203.352</v>
      </c>
      <c r="I15" s="443">
        <v>161.145</v>
      </c>
      <c r="J15" s="443">
        <v>188.711</v>
      </c>
      <c r="K15" s="443">
        <v>307.17</v>
      </c>
      <c r="L15" s="443">
        <v>228.314</v>
      </c>
      <c r="M15" s="443">
        <v>193.672</v>
      </c>
      <c r="N15" s="443">
        <v>147.604</v>
      </c>
      <c r="O15" s="443">
        <v>155.777</v>
      </c>
      <c r="P15" s="443">
        <v>166.337</v>
      </c>
      <c r="Q15" s="443">
        <v>230.038</v>
      </c>
      <c r="R15" s="443">
        <v>306.4</v>
      </c>
      <c r="S15" s="443">
        <v>85.498</v>
      </c>
      <c r="T15" s="443">
        <v>171.518</v>
      </c>
      <c r="U15" s="443">
        <v>162.179</v>
      </c>
      <c r="V15" s="443">
        <v>182.496</v>
      </c>
      <c r="W15" s="443">
        <v>217.762</v>
      </c>
      <c r="X15" s="443">
        <v>219.137</v>
      </c>
    </row>
    <row r="16" ht="16.5" spans="1:24">
      <c r="A16" s="442">
        <v>2.5</v>
      </c>
      <c r="B16" s="443">
        <v>252.175</v>
      </c>
      <c r="C16" s="443">
        <v>219.538</v>
      </c>
      <c r="D16" s="443">
        <v>438.075</v>
      </c>
      <c r="E16" s="443">
        <v>321.4145</v>
      </c>
      <c r="F16" s="443">
        <v>222.6895</v>
      </c>
      <c r="G16" s="443">
        <v>447.15</v>
      </c>
      <c r="H16" s="443">
        <v>225.6265</v>
      </c>
      <c r="I16" s="443">
        <v>171.3305</v>
      </c>
      <c r="J16" s="443">
        <v>204.8365</v>
      </c>
      <c r="K16" s="443">
        <v>345.246</v>
      </c>
      <c r="L16" s="443">
        <v>258.6295</v>
      </c>
      <c r="M16" s="443">
        <v>219.626</v>
      </c>
      <c r="N16" s="443">
        <v>165.044</v>
      </c>
      <c r="O16" s="443">
        <v>174.306</v>
      </c>
      <c r="P16" s="443">
        <v>186.604</v>
      </c>
      <c r="Q16" s="443">
        <v>258.929</v>
      </c>
      <c r="R16" s="443">
        <v>355.41</v>
      </c>
      <c r="S16" s="443">
        <v>94.204</v>
      </c>
      <c r="T16" s="443">
        <v>192.148</v>
      </c>
      <c r="U16" s="443">
        <v>181.555</v>
      </c>
      <c r="V16" s="443">
        <v>204.578</v>
      </c>
      <c r="W16" s="443">
        <v>235.268</v>
      </c>
      <c r="X16" s="443">
        <v>237.248</v>
      </c>
    </row>
    <row r="17" ht="16.5" spans="1:24">
      <c r="A17" s="442">
        <v>3</v>
      </c>
      <c r="B17" s="443">
        <v>276.05</v>
      </c>
      <c r="C17" s="443">
        <v>220.159</v>
      </c>
      <c r="D17" s="443">
        <v>490</v>
      </c>
      <c r="E17" s="443">
        <v>330.17</v>
      </c>
      <c r="F17" s="443">
        <v>251.63</v>
      </c>
      <c r="G17" s="443">
        <v>504.663</v>
      </c>
      <c r="H17" s="443">
        <v>253.643</v>
      </c>
      <c r="I17" s="443">
        <v>193</v>
      </c>
      <c r="J17" s="443">
        <v>231.247</v>
      </c>
      <c r="K17" s="443">
        <v>392.309</v>
      </c>
      <c r="L17" s="443">
        <v>263.997</v>
      </c>
      <c r="M17" s="443">
        <v>218.498</v>
      </c>
      <c r="N17" s="443">
        <v>168.701</v>
      </c>
      <c r="O17" s="443">
        <v>178.942</v>
      </c>
      <c r="P17" s="443">
        <v>189.909</v>
      </c>
      <c r="Q17" s="443">
        <v>262.608</v>
      </c>
      <c r="R17" s="443">
        <v>364.325</v>
      </c>
      <c r="S17" s="443">
        <v>97.3</v>
      </c>
      <c r="T17" s="443">
        <v>195.596</v>
      </c>
      <c r="U17" s="443">
        <v>185.025</v>
      </c>
      <c r="V17" s="443">
        <v>207.256</v>
      </c>
      <c r="W17" s="443">
        <v>267.305</v>
      </c>
      <c r="X17" s="443">
        <v>268.988</v>
      </c>
    </row>
    <row r="18" ht="16.5" spans="1:24">
      <c r="A18" s="442">
        <v>3.5</v>
      </c>
      <c r="B18" s="443">
        <v>299.925</v>
      </c>
      <c r="C18" s="443">
        <v>242.626</v>
      </c>
      <c r="D18" s="443">
        <v>541.925</v>
      </c>
      <c r="E18" s="443">
        <v>366.6675</v>
      </c>
      <c r="F18" s="443">
        <v>280.5705</v>
      </c>
      <c r="G18" s="443">
        <v>562.165</v>
      </c>
      <c r="H18" s="443">
        <v>281.6595</v>
      </c>
      <c r="I18" s="443">
        <v>214.6805</v>
      </c>
      <c r="J18" s="443">
        <v>257.6685</v>
      </c>
      <c r="K18" s="443">
        <v>439.372</v>
      </c>
      <c r="L18" s="443">
        <v>293.4765</v>
      </c>
      <c r="M18" s="443">
        <v>239.326</v>
      </c>
      <c r="N18" s="443">
        <v>185.459</v>
      </c>
      <c r="O18" s="443">
        <v>196.833</v>
      </c>
      <c r="P18" s="443">
        <v>208.856</v>
      </c>
      <c r="Q18" s="443">
        <v>289.552</v>
      </c>
      <c r="R18" s="443">
        <v>406.24</v>
      </c>
      <c r="S18" s="443">
        <v>104.961</v>
      </c>
      <c r="T18" s="443">
        <v>215.335</v>
      </c>
      <c r="U18" s="443">
        <v>203.587</v>
      </c>
      <c r="V18" s="443">
        <v>228.293</v>
      </c>
      <c r="W18" s="443">
        <v>299.342</v>
      </c>
      <c r="X18" s="443">
        <v>300.728</v>
      </c>
    </row>
    <row r="19" ht="16.5" spans="1:24">
      <c r="A19" s="442">
        <v>4</v>
      </c>
      <c r="B19" s="443">
        <v>323.8</v>
      </c>
      <c r="C19" s="443">
        <v>265.093</v>
      </c>
      <c r="D19" s="443">
        <v>593.85</v>
      </c>
      <c r="E19" s="443">
        <v>403.165</v>
      </c>
      <c r="F19" s="443">
        <v>291.504</v>
      </c>
      <c r="G19" s="443">
        <v>644.043</v>
      </c>
      <c r="H19" s="443">
        <v>302.812</v>
      </c>
      <c r="I19" s="443">
        <v>237.186</v>
      </c>
      <c r="J19" s="443">
        <v>262.123</v>
      </c>
      <c r="K19" s="443">
        <v>479.637</v>
      </c>
      <c r="L19" s="443">
        <v>322.956</v>
      </c>
      <c r="M19" s="443">
        <v>260.154</v>
      </c>
      <c r="N19" s="443">
        <v>202.217</v>
      </c>
      <c r="O19" s="443">
        <v>214.724</v>
      </c>
      <c r="P19" s="443">
        <v>227.803</v>
      </c>
      <c r="Q19" s="443">
        <v>316.485</v>
      </c>
      <c r="R19" s="443">
        <v>448.144</v>
      </c>
      <c r="S19" s="443">
        <v>112.633</v>
      </c>
      <c r="T19" s="443">
        <v>235.074</v>
      </c>
      <c r="U19" s="443">
        <v>222.16</v>
      </c>
      <c r="V19" s="443">
        <v>249.319</v>
      </c>
      <c r="W19" s="443">
        <v>329.025</v>
      </c>
      <c r="X19" s="443">
        <v>331.687</v>
      </c>
    </row>
    <row r="20" ht="16.5" spans="1:24">
      <c r="A20" s="442">
        <v>4.5</v>
      </c>
      <c r="B20" s="443">
        <v>347.675</v>
      </c>
      <c r="C20" s="443">
        <v>287.56</v>
      </c>
      <c r="D20" s="443">
        <v>645.775</v>
      </c>
      <c r="E20" s="443">
        <v>439.6735</v>
      </c>
      <c r="F20" s="443">
        <v>318.6625</v>
      </c>
      <c r="G20" s="443">
        <v>703.855</v>
      </c>
      <c r="H20" s="443">
        <v>330.1685</v>
      </c>
      <c r="I20" s="443">
        <v>258.9435</v>
      </c>
      <c r="J20" s="443">
        <v>286.3555</v>
      </c>
      <c r="K20" s="443">
        <v>526.029</v>
      </c>
      <c r="L20" s="443">
        <v>352.4355</v>
      </c>
      <c r="M20" s="443">
        <v>280.971</v>
      </c>
      <c r="N20" s="443">
        <v>218.975</v>
      </c>
      <c r="O20" s="443">
        <v>232.626</v>
      </c>
      <c r="P20" s="443">
        <v>246.75</v>
      </c>
      <c r="Q20" s="443">
        <v>343.429</v>
      </c>
      <c r="R20" s="443">
        <v>490.059</v>
      </c>
      <c r="S20" s="443">
        <v>120.294</v>
      </c>
      <c r="T20" s="443">
        <v>254.824</v>
      </c>
      <c r="U20" s="443">
        <v>240.722</v>
      </c>
      <c r="V20" s="443">
        <v>270.356</v>
      </c>
      <c r="W20" s="443">
        <v>360.831</v>
      </c>
      <c r="X20" s="443">
        <v>363.35</v>
      </c>
    </row>
    <row r="21" ht="16.5" spans="1:24">
      <c r="A21" s="442">
        <v>5</v>
      </c>
      <c r="B21" s="443">
        <v>371.55</v>
      </c>
      <c r="C21" s="443">
        <v>310.027</v>
      </c>
      <c r="D21" s="443">
        <v>697.7</v>
      </c>
      <c r="E21" s="443">
        <v>476.171</v>
      </c>
      <c r="F21" s="443">
        <v>345.81</v>
      </c>
      <c r="G21" s="443">
        <v>763.656</v>
      </c>
      <c r="H21" s="443">
        <v>357.525</v>
      </c>
      <c r="I21" s="443">
        <v>280.712</v>
      </c>
      <c r="J21" s="443">
        <v>310.588</v>
      </c>
      <c r="K21" s="443">
        <v>572.41</v>
      </c>
      <c r="L21" s="443">
        <v>381.915</v>
      </c>
      <c r="M21" s="443">
        <v>301.799</v>
      </c>
      <c r="N21" s="443">
        <v>235.722</v>
      </c>
      <c r="O21" s="443">
        <v>250.517</v>
      </c>
      <c r="P21" s="443">
        <v>265.708</v>
      </c>
      <c r="Q21" s="443">
        <v>370.362</v>
      </c>
      <c r="R21" s="443">
        <v>531.974</v>
      </c>
      <c r="S21" s="443">
        <v>127.955</v>
      </c>
      <c r="T21" s="443">
        <v>274.563</v>
      </c>
      <c r="U21" s="443">
        <v>259.295</v>
      </c>
      <c r="V21" s="443">
        <v>291.393</v>
      </c>
      <c r="W21" s="443">
        <v>392.626</v>
      </c>
      <c r="X21" s="443">
        <v>395.013</v>
      </c>
    </row>
    <row r="22" ht="16.5" spans="1:24">
      <c r="A22" s="442">
        <v>5.5</v>
      </c>
      <c r="B22" s="443">
        <v>389.375</v>
      </c>
      <c r="C22" s="443">
        <v>268.628</v>
      </c>
      <c r="D22" s="443">
        <v>747.975</v>
      </c>
      <c r="E22" s="443">
        <v>508.3565</v>
      </c>
      <c r="F22" s="443">
        <v>373.6065</v>
      </c>
      <c r="G22" s="443">
        <v>883</v>
      </c>
      <c r="H22" s="443">
        <v>413.2065</v>
      </c>
      <c r="I22" s="443">
        <v>323.2375</v>
      </c>
      <c r="J22" s="443">
        <v>350.0115</v>
      </c>
      <c r="K22" s="443">
        <v>608.011</v>
      </c>
      <c r="L22" s="443">
        <v>353.5565</v>
      </c>
      <c r="M22" s="443">
        <v>315.653</v>
      </c>
      <c r="N22" s="443">
        <v>239.181</v>
      </c>
      <c r="O22" s="443">
        <v>253.525</v>
      </c>
      <c r="P22" s="443">
        <v>268.364</v>
      </c>
      <c r="Q22" s="443">
        <v>373.084</v>
      </c>
      <c r="R22" s="443">
        <v>558.874</v>
      </c>
      <c r="S22" s="443">
        <v>131.029</v>
      </c>
      <c r="T22" s="443">
        <v>279.221</v>
      </c>
      <c r="U22" s="443">
        <v>262.435</v>
      </c>
      <c r="V22" s="443">
        <v>294.588</v>
      </c>
      <c r="W22" s="443">
        <v>444.397</v>
      </c>
      <c r="X22" s="443">
        <v>447.147</v>
      </c>
    </row>
    <row r="23" ht="16.5" spans="1:24">
      <c r="A23" s="442">
        <v>6</v>
      </c>
      <c r="B23" s="443">
        <v>407.2</v>
      </c>
      <c r="C23" s="443">
        <v>286.024</v>
      </c>
      <c r="D23" s="443">
        <v>798.25</v>
      </c>
      <c r="E23" s="443">
        <v>544.535</v>
      </c>
      <c r="F23" s="443">
        <v>398.422</v>
      </c>
      <c r="G23" s="443">
        <v>945.595</v>
      </c>
      <c r="H23" s="443">
        <v>440.123</v>
      </c>
      <c r="I23" s="443">
        <v>344.588</v>
      </c>
      <c r="J23" s="443">
        <v>373.21</v>
      </c>
      <c r="K23" s="443">
        <v>654.601</v>
      </c>
      <c r="L23" s="443">
        <v>376.436</v>
      </c>
      <c r="M23" s="443">
        <v>336.624</v>
      </c>
      <c r="N23" s="443">
        <v>254.553</v>
      </c>
      <c r="O23" s="443">
        <v>269.876</v>
      </c>
      <c r="P23" s="443">
        <v>285.683</v>
      </c>
      <c r="Q23" s="443">
        <v>397.597</v>
      </c>
      <c r="R23" s="443">
        <v>599.7</v>
      </c>
      <c r="S23" s="443">
        <v>137.073</v>
      </c>
      <c r="T23" s="443">
        <v>297.343</v>
      </c>
      <c r="U23" s="443">
        <v>279.402</v>
      </c>
      <c r="V23" s="443">
        <v>313.777</v>
      </c>
      <c r="W23" s="443">
        <v>478.447</v>
      </c>
      <c r="X23" s="443">
        <v>481.098</v>
      </c>
    </row>
    <row r="24" ht="16.5" spans="1:24">
      <c r="A24" s="442">
        <v>6.5</v>
      </c>
      <c r="B24" s="443">
        <v>425.025</v>
      </c>
      <c r="C24" s="443">
        <v>303.42</v>
      </c>
      <c r="D24" s="443">
        <v>848.525</v>
      </c>
      <c r="E24" s="443">
        <v>580.7245</v>
      </c>
      <c r="F24" s="443">
        <v>423.2485</v>
      </c>
      <c r="G24" s="443">
        <v>1008.179</v>
      </c>
      <c r="H24" s="443">
        <v>467.0285</v>
      </c>
      <c r="I24" s="443">
        <v>365.9385</v>
      </c>
      <c r="J24" s="443">
        <v>396.4085</v>
      </c>
      <c r="K24" s="443">
        <v>701.191</v>
      </c>
      <c r="L24" s="443">
        <v>399.3265</v>
      </c>
      <c r="M24" s="443">
        <v>357.606</v>
      </c>
      <c r="N24" s="443">
        <v>269.914</v>
      </c>
      <c r="O24" s="443">
        <v>286.227</v>
      </c>
      <c r="P24" s="443">
        <v>302.991</v>
      </c>
      <c r="Q24" s="443">
        <v>422.11</v>
      </c>
      <c r="R24" s="443">
        <v>640.526</v>
      </c>
      <c r="S24" s="443">
        <v>143.117</v>
      </c>
      <c r="T24" s="443">
        <v>315.465</v>
      </c>
      <c r="U24" s="443">
        <v>296.369</v>
      </c>
      <c r="V24" s="443">
        <v>332.955</v>
      </c>
      <c r="W24" s="443">
        <v>512.508</v>
      </c>
      <c r="X24" s="443">
        <v>515.038</v>
      </c>
    </row>
    <row r="25" ht="16.5" spans="1:24">
      <c r="A25" s="442">
        <v>7</v>
      </c>
      <c r="B25" s="443">
        <v>442.85</v>
      </c>
      <c r="C25" s="443">
        <v>320.816</v>
      </c>
      <c r="D25" s="443">
        <v>898.8</v>
      </c>
      <c r="E25" s="443">
        <v>616.914</v>
      </c>
      <c r="F25" s="443">
        <v>448.064</v>
      </c>
      <c r="G25" s="443">
        <v>1070.763</v>
      </c>
      <c r="H25" s="443">
        <v>493.945</v>
      </c>
      <c r="I25" s="443">
        <v>387.3</v>
      </c>
      <c r="J25" s="443">
        <v>419.607</v>
      </c>
      <c r="K25" s="443">
        <v>747.781</v>
      </c>
      <c r="L25" s="443">
        <v>422.217</v>
      </c>
      <c r="M25" s="443">
        <v>378.588</v>
      </c>
      <c r="N25" s="443">
        <v>285.275</v>
      </c>
      <c r="O25" s="443">
        <v>302.578</v>
      </c>
      <c r="P25" s="443">
        <v>320.31</v>
      </c>
      <c r="Q25" s="443">
        <v>446.623</v>
      </c>
      <c r="R25" s="443">
        <v>681.341</v>
      </c>
      <c r="S25" s="443">
        <v>149.161</v>
      </c>
      <c r="T25" s="443">
        <v>333.598</v>
      </c>
      <c r="U25" s="443">
        <v>313.325</v>
      </c>
      <c r="V25" s="443">
        <v>352.144</v>
      </c>
      <c r="W25" s="443">
        <v>546.558</v>
      </c>
      <c r="X25" s="443">
        <v>548.989</v>
      </c>
    </row>
    <row r="26" ht="16.5" spans="1:24">
      <c r="A26" s="442">
        <v>7.5</v>
      </c>
      <c r="B26" s="443">
        <v>460.675</v>
      </c>
      <c r="C26" s="443">
        <v>338.201</v>
      </c>
      <c r="D26" s="443">
        <v>949.075</v>
      </c>
      <c r="E26" s="443">
        <v>653.0925</v>
      </c>
      <c r="F26" s="443">
        <v>472.8905</v>
      </c>
      <c r="G26" s="443">
        <v>1133.358</v>
      </c>
      <c r="H26" s="443">
        <v>520.8505</v>
      </c>
      <c r="I26" s="443">
        <v>408.6505</v>
      </c>
      <c r="J26" s="443">
        <v>442.8055</v>
      </c>
      <c r="K26" s="443">
        <v>794.371</v>
      </c>
      <c r="L26" s="443">
        <v>445.1075</v>
      </c>
      <c r="M26" s="443">
        <v>399.559</v>
      </c>
      <c r="N26" s="443">
        <v>300.636</v>
      </c>
      <c r="O26" s="443">
        <v>318.929</v>
      </c>
      <c r="P26" s="443">
        <v>337.629</v>
      </c>
      <c r="Q26" s="443">
        <v>471.136</v>
      </c>
      <c r="R26" s="443">
        <v>722.167</v>
      </c>
      <c r="S26" s="443">
        <v>155.205</v>
      </c>
      <c r="T26" s="443">
        <v>351.72</v>
      </c>
      <c r="U26" s="443">
        <v>330.292</v>
      </c>
      <c r="V26" s="443">
        <v>371.322</v>
      </c>
      <c r="W26" s="443">
        <v>580.619</v>
      </c>
      <c r="X26" s="443">
        <v>582.929</v>
      </c>
    </row>
    <row r="27" ht="16.5" spans="1:24">
      <c r="A27" s="442">
        <v>8</v>
      </c>
      <c r="B27" s="443">
        <v>478.5</v>
      </c>
      <c r="C27" s="443">
        <v>355.597</v>
      </c>
      <c r="D27" s="443">
        <v>999.35</v>
      </c>
      <c r="E27" s="443">
        <v>689.282</v>
      </c>
      <c r="F27" s="443">
        <v>524.271</v>
      </c>
      <c r="G27" s="443">
        <v>1274.812</v>
      </c>
      <c r="H27" s="443">
        <v>594.264</v>
      </c>
      <c r="I27" s="443">
        <v>462.858</v>
      </c>
      <c r="J27" s="443">
        <v>503.129</v>
      </c>
      <c r="K27" s="443">
        <v>842.963</v>
      </c>
      <c r="L27" s="443">
        <v>467.998</v>
      </c>
      <c r="M27" s="443">
        <v>420.541</v>
      </c>
      <c r="N27" s="443">
        <v>315.997</v>
      </c>
      <c r="O27" s="443">
        <v>335.28</v>
      </c>
      <c r="P27" s="443">
        <v>354.948</v>
      </c>
      <c r="Q27" s="443">
        <v>495.649</v>
      </c>
      <c r="R27" s="443">
        <v>762.993</v>
      </c>
      <c r="S27" s="443">
        <v>161.249</v>
      </c>
      <c r="T27" s="443">
        <v>369.842</v>
      </c>
      <c r="U27" s="443">
        <v>347.259</v>
      </c>
      <c r="V27" s="443">
        <v>390.511</v>
      </c>
      <c r="W27" s="443">
        <v>599.225</v>
      </c>
      <c r="X27" s="443">
        <v>601.975</v>
      </c>
    </row>
    <row r="28" ht="16.5" spans="1:24">
      <c r="A28" s="442">
        <v>8.5</v>
      </c>
      <c r="B28" s="443">
        <v>496.325</v>
      </c>
      <c r="C28" s="443">
        <v>372.993</v>
      </c>
      <c r="D28" s="443">
        <v>1049.625</v>
      </c>
      <c r="E28" s="443">
        <v>725.4715</v>
      </c>
      <c r="F28" s="443">
        <v>550.4505</v>
      </c>
      <c r="G28" s="443">
        <v>1341.554</v>
      </c>
      <c r="H28" s="443">
        <v>623.5015</v>
      </c>
      <c r="I28" s="443">
        <v>485.8915</v>
      </c>
      <c r="J28" s="443">
        <v>528.2305</v>
      </c>
      <c r="K28" s="443">
        <v>889.663</v>
      </c>
      <c r="L28" s="443">
        <v>490.8885</v>
      </c>
      <c r="M28" s="443">
        <v>441.512</v>
      </c>
      <c r="N28" s="443">
        <v>331.358</v>
      </c>
      <c r="O28" s="443">
        <v>351.631</v>
      </c>
      <c r="P28" s="443">
        <v>372.256</v>
      </c>
      <c r="Q28" s="443">
        <v>520.162</v>
      </c>
      <c r="R28" s="443">
        <v>803.808</v>
      </c>
      <c r="S28" s="443">
        <v>167.293</v>
      </c>
      <c r="T28" s="443">
        <v>387.964</v>
      </c>
      <c r="U28" s="443">
        <v>364.226</v>
      </c>
      <c r="V28" s="443">
        <v>409.7</v>
      </c>
      <c r="W28" s="443">
        <v>632.406</v>
      </c>
      <c r="X28" s="443">
        <v>635.079</v>
      </c>
    </row>
    <row r="29" ht="16.5" spans="1:24">
      <c r="A29" s="442">
        <v>9</v>
      </c>
      <c r="B29" s="443">
        <v>514.15</v>
      </c>
      <c r="C29" s="443">
        <v>390.389</v>
      </c>
      <c r="D29" s="443">
        <v>1099.9</v>
      </c>
      <c r="E29" s="443">
        <v>761.661</v>
      </c>
      <c r="F29" s="443">
        <v>576.641</v>
      </c>
      <c r="G29" s="443">
        <v>1408.296</v>
      </c>
      <c r="H29" s="443">
        <v>652.75</v>
      </c>
      <c r="I29" s="443">
        <v>508.925</v>
      </c>
      <c r="J29" s="443">
        <v>553.332</v>
      </c>
      <c r="K29" s="443">
        <v>936.374</v>
      </c>
      <c r="L29" s="443">
        <v>513.779</v>
      </c>
      <c r="M29" s="443">
        <v>462.494</v>
      </c>
      <c r="N29" s="443">
        <v>346.719</v>
      </c>
      <c r="O29" s="443">
        <v>367.982</v>
      </c>
      <c r="P29" s="443">
        <v>389.575</v>
      </c>
      <c r="Q29" s="443">
        <v>544.675</v>
      </c>
      <c r="R29" s="443">
        <v>844.634</v>
      </c>
      <c r="S29" s="443">
        <v>173.337</v>
      </c>
      <c r="T29" s="443">
        <v>406.086</v>
      </c>
      <c r="U29" s="443">
        <v>381.193</v>
      </c>
      <c r="V29" s="443">
        <v>428.878</v>
      </c>
      <c r="W29" s="443">
        <v>665.576</v>
      </c>
      <c r="X29" s="443">
        <v>668.183</v>
      </c>
    </row>
    <row r="30" ht="16.5" spans="1:24">
      <c r="A30" s="442">
        <v>9.5</v>
      </c>
      <c r="B30" s="443">
        <v>531.975</v>
      </c>
      <c r="C30" s="443">
        <v>407.785</v>
      </c>
      <c r="D30" s="443">
        <v>1150.175</v>
      </c>
      <c r="E30" s="443">
        <v>797.8395</v>
      </c>
      <c r="F30" s="443">
        <v>602.8205</v>
      </c>
      <c r="G30" s="443">
        <v>1475.049</v>
      </c>
      <c r="H30" s="443">
        <v>681.9985</v>
      </c>
      <c r="I30" s="443">
        <v>531.9585</v>
      </c>
      <c r="J30" s="443">
        <v>578.4335</v>
      </c>
      <c r="K30" s="443">
        <v>983.074</v>
      </c>
      <c r="L30" s="443">
        <v>536.6695</v>
      </c>
      <c r="M30" s="443">
        <v>483.465</v>
      </c>
      <c r="N30" s="443">
        <v>362.08</v>
      </c>
      <c r="O30" s="443">
        <v>384.333</v>
      </c>
      <c r="P30" s="443">
        <v>406.894</v>
      </c>
      <c r="Q30" s="443">
        <v>569.188</v>
      </c>
      <c r="R30" s="443">
        <v>885.46</v>
      </c>
      <c r="S30" s="443">
        <v>179.381</v>
      </c>
      <c r="T30" s="443">
        <v>424.219</v>
      </c>
      <c r="U30" s="443">
        <v>398.16</v>
      </c>
      <c r="V30" s="443">
        <v>448.067</v>
      </c>
      <c r="W30" s="443">
        <v>698.757</v>
      </c>
      <c r="X30" s="443">
        <v>701.287</v>
      </c>
    </row>
    <row r="31" ht="16.5" spans="1:24">
      <c r="A31" s="442">
        <v>10</v>
      </c>
      <c r="B31" s="443">
        <v>549.8</v>
      </c>
      <c r="C31" s="443">
        <v>425.17</v>
      </c>
      <c r="D31" s="443">
        <v>1200.45</v>
      </c>
      <c r="E31" s="443">
        <v>834.029</v>
      </c>
      <c r="F31" s="443">
        <v>629</v>
      </c>
      <c r="G31" s="443">
        <v>1541.791</v>
      </c>
      <c r="H31" s="443">
        <v>711.236</v>
      </c>
      <c r="I31" s="443">
        <v>554.992</v>
      </c>
      <c r="J31" s="443">
        <v>603.524</v>
      </c>
      <c r="K31" s="443">
        <v>1029.774</v>
      </c>
      <c r="L31" s="443">
        <v>559.56</v>
      </c>
      <c r="M31" s="443">
        <v>504.447</v>
      </c>
      <c r="N31" s="443">
        <v>377.452</v>
      </c>
      <c r="O31" s="443">
        <v>400.684</v>
      </c>
      <c r="P31" s="443">
        <v>424.202</v>
      </c>
      <c r="Q31" s="443">
        <v>593.701</v>
      </c>
      <c r="R31" s="443">
        <v>926.286</v>
      </c>
      <c r="S31" s="443">
        <v>185.425</v>
      </c>
      <c r="T31" s="443">
        <v>442.341</v>
      </c>
      <c r="U31" s="443">
        <v>415.127</v>
      </c>
      <c r="V31" s="443">
        <v>467.245</v>
      </c>
      <c r="W31" s="443">
        <v>731.927</v>
      </c>
      <c r="X31" s="443">
        <v>734.391</v>
      </c>
    </row>
    <row r="32" ht="16.5" spans="1:24">
      <c r="A32" s="442">
        <v>10.5</v>
      </c>
      <c r="B32" s="443">
        <v>558.275</v>
      </c>
      <c r="C32" s="443">
        <v>405.738</v>
      </c>
      <c r="D32" s="443">
        <v>1244.125</v>
      </c>
      <c r="E32" s="443">
        <v>1078.0085</v>
      </c>
      <c r="F32" s="443">
        <v>652.2645</v>
      </c>
      <c r="G32" s="443">
        <v>1605.574</v>
      </c>
      <c r="H32" s="443">
        <v>736.4915</v>
      </c>
      <c r="I32" s="443">
        <v>575.5175</v>
      </c>
      <c r="J32" s="443">
        <v>625.8535</v>
      </c>
      <c r="K32" s="443">
        <v>1068.653</v>
      </c>
      <c r="L32" s="443">
        <v>536.0415</v>
      </c>
      <c r="M32" s="443">
        <v>524.098</v>
      </c>
      <c r="N32" s="443">
        <v>412.459</v>
      </c>
      <c r="O32" s="443">
        <v>422.645</v>
      </c>
      <c r="P32" s="443">
        <v>426.154</v>
      </c>
      <c r="Q32" s="443">
        <v>595.312</v>
      </c>
      <c r="R32" s="443">
        <v>961.447</v>
      </c>
      <c r="S32" s="443">
        <v>461.805</v>
      </c>
      <c r="T32" s="443">
        <v>446.702</v>
      </c>
      <c r="U32" s="443">
        <v>429.146</v>
      </c>
      <c r="V32" s="443">
        <v>469.67</v>
      </c>
      <c r="W32" s="443">
        <v>758.409</v>
      </c>
      <c r="X32" s="443">
        <v>762.259</v>
      </c>
    </row>
    <row r="33" ht="16.5" spans="1:24">
      <c r="A33" s="442">
        <v>11</v>
      </c>
      <c r="B33" s="443">
        <v>566.75</v>
      </c>
      <c r="C33" s="443">
        <v>419.383</v>
      </c>
      <c r="D33" s="443">
        <v>1287.8</v>
      </c>
      <c r="E33" s="443">
        <v>1115.892</v>
      </c>
      <c r="F33" s="443">
        <v>675.529</v>
      </c>
      <c r="G33" s="443">
        <v>1669.346</v>
      </c>
      <c r="H33" s="443">
        <v>761.747</v>
      </c>
      <c r="I33" s="443">
        <v>596.043</v>
      </c>
      <c r="J33" s="443">
        <v>648.172</v>
      </c>
      <c r="K33" s="443">
        <v>1107.532</v>
      </c>
      <c r="L33" s="443">
        <v>554.873</v>
      </c>
      <c r="M33" s="443">
        <v>544.585</v>
      </c>
      <c r="N33" s="443">
        <v>426.335</v>
      </c>
      <c r="O33" s="443">
        <v>436.862</v>
      </c>
      <c r="P33" s="443">
        <v>440.943</v>
      </c>
      <c r="Q33" s="443">
        <v>616.074</v>
      </c>
      <c r="R33" s="443">
        <v>996.619</v>
      </c>
      <c r="S33" s="443">
        <v>469.07</v>
      </c>
      <c r="T33" s="443">
        <v>461.733</v>
      </c>
      <c r="U33" s="443">
        <v>443.583</v>
      </c>
      <c r="V33" s="443">
        <v>485.482</v>
      </c>
      <c r="W33" s="443">
        <v>784.88</v>
      </c>
      <c r="X33" s="443">
        <v>790.127</v>
      </c>
    </row>
    <row r="34" ht="16.5" spans="1:24">
      <c r="A34" s="442">
        <v>11.5</v>
      </c>
      <c r="B34" s="443">
        <v>575.225</v>
      </c>
      <c r="C34" s="443">
        <v>433.028</v>
      </c>
      <c r="D34" s="443">
        <v>1331.475</v>
      </c>
      <c r="E34" s="443">
        <v>1153.7755</v>
      </c>
      <c r="F34" s="443">
        <v>698.8045</v>
      </c>
      <c r="G34" s="443">
        <v>1733.129</v>
      </c>
      <c r="H34" s="443">
        <v>787.0025</v>
      </c>
      <c r="I34" s="443">
        <v>616.5685</v>
      </c>
      <c r="J34" s="443">
        <v>670.5015</v>
      </c>
      <c r="K34" s="443">
        <v>1146.4</v>
      </c>
      <c r="L34" s="443">
        <v>573.7045</v>
      </c>
      <c r="M34" s="443">
        <v>565.083</v>
      </c>
      <c r="N34" s="443">
        <v>440.2</v>
      </c>
      <c r="O34" s="443">
        <v>451.079</v>
      </c>
      <c r="P34" s="443">
        <v>455.732</v>
      </c>
      <c r="Q34" s="443">
        <v>636.836</v>
      </c>
      <c r="R34" s="443">
        <v>1031.791</v>
      </c>
      <c r="S34" s="443">
        <v>476.335</v>
      </c>
      <c r="T34" s="443">
        <v>476.764</v>
      </c>
      <c r="U34" s="443">
        <v>458.02</v>
      </c>
      <c r="V34" s="443">
        <v>501.305</v>
      </c>
      <c r="W34" s="443">
        <v>811.351</v>
      </c>
      <c r="X34" s="443">
        <v>817.995</v>
      </c>
    </row>
    <row r="35" ht="16.5" spans="1:24">
      <c r="A35" s="442">
        <v>12</v>
      </c>
      <c r="B35" s="443">
        <v>583.7</v>
      </c>
      <c r="C35" s="443">
        <v>446.673</v>
      </c>
      <c r="D35" s="443">
        <v>1375.15</v>
      </c>
      <c r="E35" s="443">
        <v>1191.659</v>
      </c>
      <c r="F35" s="443">
        <v>722.069</v>
      </c>
      <c r="G35" s="443">
        <v>1796.912</v>
      </c>
      <c r="H35" s="443">
        <v>812.258</v>
      </c>
      <c r="I35" s="443">
        <v>637.094</v>
      </c>
      <c r="J35" s="443">
        <v>692.82</v>
      </c>
      <c r="K35" s="443">
        <v>1185.279</v>
      </c>
      <c r="L35" s="443">
        <v>592.525</v>
      </c>
      <c r="M35" s="443">
        <v>585.581</v>
      </c>
      <c r="N35" s="443">
        <v>454.076</v>
      </c>
      <c r="O35" s="443">
        <v>465.296</v>
      </c>
      <c r="P35" s="443">
        <v>470.532</v>
      </c>
      <c r="Q35" s="443">
        <v>657.598</v>
      </c>
      <c r="R35" s="443">
        <v>1066.952</v>
      </c>
      <c r="S35" s="443">
        <v>483.6</v>
      </c>
      <c r="T35" s="443">
        <v>491.806</v>
      </c>
      <c r="U35" s="443">
        <v>472.457</v>
      </c>
      <c r="V35" s="443">
        <v>517.117</v>
      </c>
      <c r="W35" s="443">
        <v>837.822</v>
      </c>
      <c r="X35" s="443">
        <v>845.863</v>
      </c>
    </row>
    <row r="36" ht="16.5" spans="1:24">
      <c r="A36" s="442">
        <v>12.5</v>
      </c>
      <c r="B36" s="443">
        <v>592.175</v>
      </c>
      <c r="C36" s="443">
        <v>460.307</v>
      </c>
      <c r="D36" s="443">
        <v>1418.825</v>
      </c>
      <c r="E36" s="443">
        <v>1229.5425</v>
      </c>
      <c r="F36" s="443">
        <v>821.2225</v>
      </c>
      <c r="G36" s="443">
        <v>2399.288</v>
      </c>
      <c r="H36" s="443">
        <v>924.7875</v>
      </c>
      <c r="I36" s="443">
        <v>711.0685</v>
      </c>
      <c r="J36" s="443">
        <v>773.9005</v>
      </c>
      <c r="K36" s="443">
        <v>1227.909</v>
      </c>
      <c r="L36" s="443">
        <v>611.3565</v>
      </c>
      <c r="M36" s="443">
        <v>606.068</v>
      </c>
      <c r="N36" s="443">
        <v>467.941</v>
      </c>
      <c r="O36" s="443">
        <v>479.513</v>
      </c>
      <c r="P36" s="443">
        <v>485.321</v>
      </c>
      <c r="Q36" s="443">
        <v>678.371</v>
      </c>
      <c r="R36" s="443">
        <v>1102.124</v>
      </c>
      <c r="S36" s="443">
        <v>490.865</v>
      </c>
      <c r="T36" s="443">
        <v>506.837</v>
      </c>
      <c r="U36" s="443">
        <v>486.894</v>
      </c>
      <c r="V36" s="443">
        <v>532.929</v>
      </c>
      <c r="W36" s="443">
        <v>858.925</v>
      </c>
      <c r="X36" s="443">
        <v>861.235</v>
      </c>
    </row>
    <row r="37" ht="16.5" spans="1:24">
      <c r="A37" s="442">
        <v>13</v>
      </c>
      <c r="B37" s="443">
        <v>600.65</v>
      </c>
      <c r="C37" s="443">
        <v>473.952</v>
      </c>
      <c r="D37" s="443">
        <v>1462.5</v>
      </c>
      <c r="E37" s="443">
        <v>1267.437</v>
      </c>
      <c r="F37" s="443">
        <v>846.863</v>
      </c>
      <c r="G37" s="443">
        <v>2481.551</v>
      </c>
      <c r="H37" s="443">
        <v>952.661</v>
      </c>
      <c r="I37" s="443">
        <v>733.255</v>
      </c>
      <c r="J37" s="443">
        <v>798.056</v>
      </c>
      <c r="K37" s="443">
        <v>1266.898</v>
      </c>
      <c r="L37" s="443">
        <v>630.177</v>
      </c>
      <c r="M37" s="443">
        <v>626.566</v>
      </c>
      <c r="N37" s="443">
        <v>481.817</v>
      </c>
      <c r="O37" s="443">
        <v>493.73</v>
      </c>
      <c r="P37" s="443">
        <v>500.11</v>
      </c>
      <c r="Q37" s="443">
        <v>699.133</v>
      </c>
      <c r="R37" s="443">
        <v>1137.285</v>
      </c>
      <c r="S37" s="443">
        <v>498.13</v>
      </c>
      <c r="T37" s="443">
        <v>521.879</v>
      </c>
      <c r="U37" s="443">
        <v>501.331</v>
      </c>
      <c r="V37" s="443">
        <v>548.752</v>
      </c>
      <c r="W37" s="443">
        <v>885.242</v>
      </c>
      <c r="X37" s="443">
        <v>888.707</v>
      </c>
    </row>
    <row r="38" ht="16.5" spans="1:24">
      <c r="A38" s="442">
        <v>13.5</v>
      </c>
      <c r="B38" s="443">
        <v>609.125</v>
      </c>
      <c r="C38" s="443">
        <v>487.597</v>
      </c>
      <c r="D38" s="443">
        <v>1506.175</v>
      </c>
      <c r="E38" s="443">
        <v>1305.3205</v>
      </c>
      <c r="F38" s="443">
        <v>872.5035</v>
      </c>
      <c r="G38" s="443">
        <v>2563.803</v>
      </c>
      <c r="H38" s="443">
        <v>980.5345</v>
      </c>
      <c r="I38" s="443">
        <v>755.4525</v>
      </c>
      <c r="J38" s="443">
        <v>822.2115</v>
      </c>
      <c r="K38" s="443">
        <v>1305.898</v>
      </c>
      <c r="L38" s="443">
        <v>649.0085</v>
      </c>
      <c r="M38" s="443">
        <v>647.064</v>
      </c>
      <c r="N38" s="443">
        <v>495.682</v>
      </c>
      <c r="O38" s="443">
        <v>507.947</v>
      </c>
      <c r="P38" s="443">
        <v>514.899</v>
      </c>
      <c r="Q38" s="443">
        <v>719.895</v>
      </c>
      <c r="R38" s="443">
        <v>1172.457</v>
      </c>
      <c r="S38" s="443">
        <v>505.395</v>
      </c>
      <c r="T38" s="443">
        <v>536.91</v>
      </c>
      <c r="U38" s="443">
        <v>515.779</v>
      </c>
      <c r="V38" s="443">
        <v>564.564</v>
      </c>
      <c r="W38" s="443">
        <v>911.559</v>
      </c>
      <c r="X38" s="443">
        <v>916.179</v>
      </c>
    </row>
    <row r="39" ht="16.5" spans="1:24">
      <c r="A39" s="442">
        <v>14</v>
      </c>
      <c r="B39" s="443">
        <v>617.6</v>
      </c>
      <c r="C39" s="443">
        <v>501.242</v>
      </c>
      <c r="D39" s="443">
        <v>1549.85</v>
      </c>
      <c r="E39" s="443">
        <v>1343.204</v>
      </c>
      <c r="F39" s="443">
        <v>898.144</v>
      </c>
      <c r="G39" s="443">
        <v>2646.066</v>
      </c>
      <c r="H39" s="443">
        <v>1008.419</v>
      </c>
      <c r="I39" s="443">
        <v>777.65</v>
      </c>
      <c r="J39" s="443">
        <v>846.378</v>
      </c>
      <c r="K39" s="443">
        <v>1344.887</v>
      </c>
      <c r="L39" s="443">
        <v>667.84</v>
      </c>
      <c r="M39" s="443">
        <v>667.551</v>
      </c>
      <c r="N39" s="443">
        <v>509.558</v>
      </c>
      <c r="O39" s="443">
        <v>522.164</v>
      </c>
      <c r="P39" s="443">
        <v>529.699</v>
      </c>
      <c r="Q39" s="443">
        <v>740.657</v>
      </c>
      <c r="R39" s="443">
        <v>1207.629</v>
      </c>
      <c r="S39" s="443">
        <v>512.66</v>
      </c>
      <c r="T39" s="443">
        <v>551.941</v>
      </c>
      <c r="U39" s="443">
        <v>530.216</v>
      </c>
      <c r="V39" s="443">
        <v>580.387</v>
      </c>
      <c r="W39" s="443">
        <v>937.865</v>
      </c>
      <c r="X39" s="443">
        <v>943.651</v>
      </c>
    </row>
    <row r="40" ht="16.5" spans="1:24">
      <c r="A40" s="442">
        <v>14.5</v>
      </c>
      <c r="B40" s="443">
        <v>626.075</v>
      </c>
      <c r="C40" s="443">
        <v>514.876</v>
      </c>
      <c r="D40" s="443">
        <v>1593.525</v>
      </c>
      <c r="E40" s="443">
        <v>1381.0875</v>
      </c>
      <c r="F40" s="443">
        <v>923.7845</v>
      </c>
      <c r="G40" s="443">
        <v>2728.329</v>
      </c>
      <c r="H40" s="443">
        <v>1036.2925</v>
      </c>
      <c r="I40" s="443">
        <v>799.8475</v>
      </c>
      <c r="J40" s="443">
        <v>870.5335</v>
      </c>
      <c r="K40" s="443">
        <v>1383.887</v>
      </c>
      <c r="L40" s="443">
        <v>686.6605</v>
      </c>
      <c r="M40" s="443">
        <v>688.049</v>
      </c>
      <c r="N40" s="443">
        <v>523.423</v>
      </c>
      <c r="O40" s="443">
        <v>536.381</v>
      </c>
      <c r="P40" s="443">
        <v>544.488</v>
      </c>
      <c r="Q40" s="443">
        <v>761.43</v>
      </c>
      <c r="R40" s="443">
        <v>1242.79</v>
      </c>
      <c r="S40" s="443">
        <v>519.925</v>
      </c>
      <c r="T40" s="443">
        <v>566.983</v>
      </c>
      <c r="U40" s="443">
        <v>544.653</v>
      </c>
      <c r="V40" s="443">
        <v>596.199</v>
      </c>
      <c r="W40" s="443">
        <v>964.182</v>
      </c>
      <c r="X40" s="443">
        <v>971.134</v>
      </c>
    </row>
    <row r="41" ht="16.5" spans="1:24">
      <c r="A41" s="442">
        <v>15</v>
      </c>
      <c r="B41" s="443">
        <v>634.55</v>
      </c>
      <c r="C41" s="443">
        <v>528.521</v>
      </c>
      <c r="D41" s="443">
        <v>1637.2</v>
      </c>
      <c r="E41" s="443">
        <v>1418.971</v>
      </c>
      <c r="F41" s="443">
        <v>949.425</v>
      </c>
      <c r="G41" s="443">
        <v>2810.581</v>
      </c>
      <c r="H41" s="443">
        <v>1064.166</v>
      </c>
      <c r="I41" s="443">
        <v>822.045</v>
      </c>
      <c r="J41" s="443">
        <v>894.7</v>
      </c>
      <c r="K41" s="443">
        <v>1422.876</v>
      </c>
      <c r="L41" s="443">
        <v>705.492</v>
      </c>
      <c r="M41" s="443">
        <v>708.547</v>
      </c>
      <c r="N41" s="443">
        <v>537.299</v>
      </c>
      <c r="O41" s="443">
        <v>550.598</v>
      </c>
      <c r="P41" s="443">
        <v>559.277</v>
      </c>
      <c r="Q41" s="443">
        <v>782.192</v>
      </c>
      <c r="R41" s="443">
        <v>1277.962</v>
      </c>
      <c r="S41" s="443">
        <v>527.19</v>
      </c>
      <c r="T41" s="443">
        <v>582.014</v>
      </c>
      <c r="U41" s="443">
        <v>559.09</v>
      </c>
      <c r="V41" s="443">
        <v>612.011</v>
      </c>
      <c r="W41" s="443">
        <v>990.488</v>
      </c>
      <c r="X41" s="443">
        <v>998.606</v>
      </c>
    </row>
    <row r="42" ht="16.5" spans="1:24">
      <c r="A42" s="442">
        <v>15.5</v>
      </c>
      <c r="B42" s="443">
        <v>643.025</v>
      </c>
      <c r="C42" s="443">
        <v>542.166</v>
      </c>
      <c r="D42" s="443">
        <v>1680.875</v>
      </c>
      <c r="E42" s="443">
        <v>1456.8545</v>
      </c>
      <c r="F42" s="443">
        <v>975.0655</v>
      </c>
      <c r="G42" s="443">
        <v>2892.844</v>
      </c>
      <c r="H42" s="443">
        <v>1092.0395</v>
      </c>
      <c r="I42" s="443">
        <v>844.2425</v>
      </c>
      <c r="J42" s="443">
        <v>918.8555</v>
      </c>
      <c r="K42" s="443">
        <v>1461.876</v>
      </c>
      <c r="L42" s="443">
        <v>724.3125</v>
      </c>
      <c r="M42" s="443">
        <v>729.034</v>
      </c>
      <c r="N42" s="443">
        <v>551.164</v>
      </c>
      <c r="O42" s="443">
        <v>564.815</v>
      </c>
      <c r="P42" s="443">
        <v>574.066</v>
      </c>
      <c r="Q42" s="443">
        <v>802.954</v>
      </c>
      <c r="R42" s="443">
        <v>1313.134</v>
      </c>
      <c r="S42" s="443">
        <v>534.455</v>
      </c>
      <c r="T42" s="443">
        <v>597.045</v>
      </c>
      <c r="U42" s="443">
        <v>573.527</v>
      </c>
      <c r="V42" s="443">
        <v>627.834</v>
      </c>
      <c r="W42" s="443">
        <v>1016.805</v>
      </c>
      <c r="X42" s="443">
        <v>1026.078</v>
      </c>
    </row>
    <row r="43" ht="16.5" spans="1:24">
      <c r="A43" s="442">
        <v>16</v>
      </c>
      <c r="B43" s="443">
        <v>651.5</v>
      </c>
      <c r="C43" s="443">
        <v>555.811</v>
      </c>
      <c r="D43" s="443">
        <v>1724.55</v>
      </c>
      <c r="E43" s="443">
        <v>1494.738</v>
      </c>
      <c r="F43" s="443">
        <v>1000.706</v>
      </c>
      <c r="G43" s="443">
        <v>2975.096</v>
      </c>
      <c r="H43" s="443">
        <v>1119.924</v>
      </c>
      <c r="I43" s="443">
        <v>866.44</v>
      </c>
      <c r="J43" s="443">
        <v>943.022</v>
      </c>
      <c r="K43" s="443">
        <v>1500.865</v>
      </c>
      <c r="L43" s="443">
        <v>743.144</v>
      </c>
      <c r="M43" s="443">
        <v>749.532</v>
      </c>
      <c r="N43" s="443">
        <v>565.04</v>
      </c>
      <c r="O43" s="443">
        <v>579.032</v>
      </c>
      <c r="P43" s="443">
        <v>588.866</v>
      </c>
      <c r="Q43" s="443">
        <v>823.716</v>
      </c>
      <c r="R43" s="443">
        <v>1348.295</v>
      </c>
      <c r="S43" s="443">
        <v>541.72</v>
      </c>
      <c r="T43" s="443">
        <v>612.087</v>
      </c>
      <c r="U43" s="443">
        <v>587.964</v>
      </c>
      <c r="V43" s="443">
        <v>643.646</v>
      </c>
      <c r="W43" s="443">
        <v>1043.122</v>
      </c>
      <c r="X43" s="443">
        <v>1053.561</v>
      </c>
    </row>
    <row r="44" ht="16.5" spans="1:24">
      <c r="A44" s="442">
        <v>16.5</v>
      </c>
      <c r="B44" s="443">
        <v>659.975</v>
      </c>
      <c r="C44" s="443">
        <v>569.445</v>
      </c>
      <c r="D44" s="443">
        <v>1768.225</v>
      </c>
      <c r="E44" s="443">
        <v>1532.6215</v>
      </c>
      <c r="F44" s="443">
        <v>1026.3465</v>
      </c>
      <c r="G44" s="443">
        <v>3057.359</v>
      </c>
      <c r="H44" s="443">
        <v>1147.7975</v>
      </c>
      <c r="I44" s="443">
        <v>888.6265</v>
      </c>
      <c r="J44" s="443">
        <v>967.1775</v>
      </c>
      <c r="K44" s="443">
        <v>1539.865</v>
      </c>
      <c r="L44" s="443">
        <v>761.9755</v>
      </c>
      <c r="M44" s="443">
        <v>770.03</v>
      </c>
      <c r="N44" s="443">
        <v>578.905</v>
      </c>
      <c r="O44" s="443">
        <v>593.249</v>
      </c>
      <c r="P44" s="443">
        <v>603.655</v>
      </c>
      <c r="Q44" s="443">
        <v>844.489</v>
      </c>
      <c r="R44" s="443">
        <v>1383.467</v>
      </c>
      <c r="S44" s="443">
        <v>548.985</v>
      </c>
      <c r="T44" s="443">
        <v>627.118</v>
      </c>
      <c r="U44" s="443">
        <v>602.401</v>
      </c>
      <c r="V44" s="443">
        <v>659.469</v>
      </c>
      <c r="W44" s="443">
        <v>1069.428</v>
      </c>
      <c r="X44" s="443">
        <v>1081.033</v>
      </c>
    </row>
    <row r="45" ht="16.5" spans="1:24">
      <c r="A45" s="442">
        <v>17</v>
      </c>
      <c r="B45" s="443">
        <v>668.45</v>
      </c>
      <c r="C45" s="443">
        <v>583.09</v>
      </c>
      <c r="D45" s="443">
        <v>1811.9</v>
      </c>
      <c r="E45" s="443">
        <v>1570.505</v>
      </c>
      <c r="F45" s="443">
        <v>1051.987</v>
      </c>
      <c r="G45" s="443">
        <v>3139.622</v>
      </c>
      <c r="H45" s="443">
        <v>1175.671</v>
      </c>
      <c r="I45" s="443">
        <v>910.824</v>
      </c>
      <c r="J45" s="443">
        <v>991.344</v>
      </c>
      <c r="K45" s="443">
        <v>1578.854</v>
      </c>
      <c r="L45" s="443">
        <v>780.796</v>
      </c>
      <c r="M45" s="443">
        <v>790.517</v>
      </c>
      <c r="N45" s="443">
        <v>592.781</v>
      </c>
      <c r="O45" s="443">
        <v>607.466</v>
      </c>
      <c r="P45" s="443">
        <v>618.444</v>
      </c>
      <c r="Q45" s="443">
        <v>865.251</v>
      </c>
      <c r="R45" s="443">
        <v>1418.639</v>
      </c>
      <c r="S45" s="443">
        <v>556.25</v>
      </c>
      <c r="T45" s="443">
        <v>642.16</v>
      </c>
      <c r="U45" s="443">
        <v>616.838</v>
      </c>
      <c r="V45" s="443">
        <v>675.281</v>
      </c>
      <c r="W45" s="443">
        <v>1095.745</v>
      </c>
      <c r="X45" s="443">
        <v>1108.505</v>
      </c>
    </row>
    <row r="46" ht="16.5" spans="1:24">
      <c r="A46" s="442">
        <v>17.5</v>
      </c>
      <c r="B46" s="443">
        <v>676.925</v>
      </c>
      <c r="C46" s="443">
        <v>596.735</v>
      </c>
      <c r="D46" s="443">
        <v>1855.575</v>
      </c>
      <c r="E46" s="443">
        <v>1608.3995</v>
      </c>
      <c r="F46" s="443">
        <v>1077.6275</v>
      </c>
      <c r="G46" s="443">
        <v>3221.874</v>
      </c>
      <c r="H46" s="443">
        <v>1203.5445</v>
      </c>
      <c r="I46" s="443">
        <v>933.0215</v>
      </c>
      <c r="J46" s="443">
        <v>1015.4995</v>
      </c>
      <c r="K46" s="443">
        <v>1617.854</v>
      </c>
      <c r="L46" s="443">
        <v>799.6275</v>
      </c>
      <c r="M46" s="443">
        <v>811.015</v>
      </c>
      <c r="N46" s="443">
        <v>606.646</v>
      </c>
      <c r="O46" s="443">
        <v>621.683</v>
      </c>
      <c r="P46" s="443">
        <v>633.233</v>
      </c>
      <c r="Q46" s="443">
        <v>886.013</v>
      </c>
      <c r="R46" s="443">
        <v>1453.8</v>
      </c>
      <c r="S46" s="443">
        <v>563.515</v>
      </c>
      <c r="T46" s="443">
        <v>657.191</v>
      </c>
      <c r="U46" s="443">
        <v>631.275</v>
      </c>
      <c r="V46" s="443">
        <v>691.093</v>
      </c>
      <c r="W46" s="443">
        <v>1122.051</v>
      </c>
      <c r="X46" s="443">
        <v>1135.988</v>
      </c>
    </row>
    <row r="47" ht="16.5" spans="1:24">
      <c r="A47" s="442">
        <v>18</v>
      </c>
      <c r="B47" s="443">
        <v>685.4</v>
      </c>
      <c r="C47" s="443">
        <v>610.369</v>
      </c>
      <c r="D47" s="443">
        <v>1899.25</v>
      </c>
      <c r="E47" s="443">
        <v>1646.283</v>
      </c>
      <c r="F47" s="443">
        <v>1103.268</v>
      </c>
      <c r="G47" s="443">
        <v>3304.137</v>
      </c>
      <c r="H47" s="443">
        <v>1231.429</v>
      </c>
      <c r="I47" s="443">
        <v>955.219</v>
      </c>
      <c r="J47" s="443">
        <v>1039.666</v>
      </c>
      <c r="K47" s="443">
        <v>1656.843</v>
      </c>
      <c r="L47" s="443">
        <v>818.448</v>
      </c>
      <c r="M47" s="443">
        <v>831.513</v>
      </c>
      <c r="N47" s="443">
        <v>620.522</v>
      </c>
      <c r="O47" s="443">
        <v>635.9</v>
      </c>
      <c r="P47" s="443">
        <v>648.033</v>
      </c>
      <c r="Q47" s="443">
        <v>906.775</v>
      </c>
      <c r="R47" s="443">
        <v>1488.972</v>
      </c>
      <c r="S47" s="443">
        <v>570.78</v>
      </c>
      <c r="T47" s="443">
        <v>672.222</v>
      </c>
      <c r="U47" s="443">
        <v>645.712</v>
      </c>
      <c r="V47" s="443">
        <v>706.916</v>
      </c>
      <c r="W47" s="443">
        <v>1148.368</v>
      </c>
      <c r="X47" s="443">
        <v>1163.46</v>
      </c>
    </row>
    <row r="48" ht="16.5" spans="1:24">
      <c r="A48" s="442">
        <v>18.5</v>
      </c>
      <c r="B48" s="443">
        <v>693.875</v>
      </c>
      <c r="C48" s="443">
        <v>624.014</v>
      </c>
      <c r="D48" s="443">
        <v>1942.925</v>
      </c>
      <c r="E48" s="443">
        <v>1684.1665</v>
      </c>
      <c r="F48" s="443">
        <v>1128.9085</v>
      </c>
      <c r="G48" s="443">
        <v>3386.4</v>
      </c>
      <c r="H48" s="443">
        <v>1259.3025</v>
      </c>
      <c r="I48" s="443">
        <v>977.4165</v>
      </c>
      <c r="J48" s="443">
        <v>1063.8215</v>
      </c>
      <c r="K48" s="443">
        <v>1695.843</v>
      </c>
      <c r="L48" s="443">
        <v>837.2795</v>
      </c>
      <c r="M48" s="443">
        <v>852</v>
      </c>
      <c r="N48" s="443">
        <v>634.387</v>
      </c>
      <c r="O48" s="443">
        <v>650.117</v>
      </c>
      <c r="P48" s="443">
        <v>662.822</v>
      </c>
      <c r="Q48" s="443">
        <v>927.548</v>
      </c>
      <c r="R48" s="443">
        <v>1524.133</v>
      </c>
      <c r="S48" s="443">
        <v>578.045</v>
      </c>
      <c r="T48" s="443">
        <v>687.264</v>
      </c>
      <c r="U48" s="443">
        <v>660.16</v>
      </c>
      <c r="V48" s="443">
        <v>722.728</v>
      </c>
      <c r="W48" s="443">
        <v>1174.685</v>
      </c>
      <c r="X48" s="443">
        <v>1190.932</v>
      </c>
    </row>
    <row r="49" ht="16.5" spans="1:24">
      <c r="A49" s="442">
        <v>19</v>
      </c>
      <c r="B49" s="443">
        <v>702.35</v>
      </c>
      <c r="C49" s="443">
        <v>637.659</v>
      </c>
      <c r="D49" s="443">
        <v>1986.6</v>
      </c>
      <c r="E49" s="443">
        <v>1722.05</v>
      </c>
      <c r="F49" s="443">
        <v>1154.549</v>
      </c>
      <c r="G49" s="443">
        <v>3468.652</v>
      </c>
      <c r="H49" s="443">
        <v>1287.176</v>
      </c>
      <c r="I49" s="443">
        <v>999.614</v>
      </c>
      <c r="J49" s="443">
        <v>1087.988</v>
      </c>
      <c r="K49" s="443">
        <v>1734.832</v>
      </c>
      <c r="L49" s="443">
        <v>856.111</v>
      </c>
      <c r="M49" s="443">
        <v>872.498</v>
      </c>
      <c r="N49" s="443">
        <v>648.263</v>
      </c>
      <c r="O49" s="443">
        <v>664.334</v>
      </c>
      <c r="P49" s="443">
        <v>677.611</v>
      </c>
      <c r="Q49" s="443">
        <v>948.31</v>
      </c>
      <c r="R49" s="443">
        <v>1559.305</v>
      </c>
      <c r="S49" s="443">
        <v>585.31</v>
      </c>
      <c r="T49" s="443">
        <v>702.295</v>
      </c>
      <c r="U49" s="443">
        <v>674.597</v>
      </c>
      <c r="V49" s="443">
        <v>738.551</v>
      </c>
      <c r="W49" s="443">
        <v>1200.991</v>
      </c>
      <c r="X49" s="443">
        <v>1218.404</v>
      </c>
    </row>
    <row r="50" ht="16.5" spans="1:24">
      <c r="A50" s="442">
        <v>19.5</v>
      </c>
      <c r="B50" s="443">
        <v>710.825</v>
      </c>
      <c r="C50" s="443">
        <v>651.304</v>
      </c>
      <c r="D50" s="443">
        <v>2030.275</v>
      </c>
      <c r="E50" s="443">
        <v>1759.9335</v>
      </c>
      <c r="F50" s="443">
        <v>1180.2005</v>
      </c>
      <c r="G50" s="443">
        <v>3550.915</v>
      </c>
      <c r="H50" s="443">
        <v>1315.0495</v>
      </c>
      <c r="I50" s="443">
        <v>1021.8005</v>
      </c>
      <c r="J50" s="443">
        <v>1112.1435</v>
      </c>
      <c r="K50" s="443">
        <v>1773.832</v>
      </c>
      <c r="L50" s="443">
        <v>874.9315</v>
      </c>
      <c r="M50" s="443">
        <v>892.996</v>
      </c>
      <c r="N50" s="443">
        <v>662.128</v>
      </c>
      <c r="O50" s="443">
        <v>678.551</v>
      </c>
      <c r="P50" s="443">
        <v>692.4</v>
      </c>
      <c r="Q50" s="443">
        <v>969.072</v>
      </c>
      <c r="R50" s="443">
        <v>1594.477</v>
      </c>
      <c r="S50" s="443">
        <v>592.575</v>
      </c>
      <c r="T50" s="443">
        <v>717.326</v>
      </c>
      <c r="U50" s="443">
        <v>689.034</v>
      </c>
      <c r="V50" s="443">
        <v>754.363</v>
      </c>
      <c r="W50" s="443">
        <v>1227.308</v>
      </c>
      <c r="X50" s="443">
        <v>1245.887</v>
      </c>
    </row>
    <row r="51" ht="16.5" spans="1:24">
      <c r="A51" s="442">
        <v>20</v>
      </c>
      <c r="B51" s="443">
        <v>719.3</v>
      </c>
      <c r="C51" s="443">
        <v>664.938</v>
      </c>
      <c r="D51" s="443">
        <v>2073.95</v>
      </c>
      <c r="E51" s="443">
        <v>1797.817</v>
      </c>
      <c r="F51" s="443">
        <v>1205.841</v>
      </c>
      <c r="G51" s="443">
        <v>3633.178</v>
      </c>
      <c r="H51" s="443">
        <v>1342.934</v>
      </c>
      <c r="I51" s="443">
        <v>1043.998</v>
      </c>
      <c r="J51" s="443">
        <v>1136.31</v>
      </c>
      <c r="K51" s="443">
        <v>1812.821</v>
      </c>
      <c r="L51" s="443">
        <v>893.763</v>
      </c>
      <c r="M51" s="443">
        <v>913.483</v>
      </c>
      <c r="N51" s="443">
        <v>676.004</v>
      </c>
      <c r="O51" s="443">
        <v>692.768</v>
      </c>
      <c r="P51" s="443">
        <v>707.2</v>
      </c>
      <c r="Q51" s="443">
        <v>989.834</v>
      </c>
      <c r="R51" s="443">
        <v>1629.638</v>
      </c>
      <c r="S51" s="443">
        <v>599.84</v>
      </c>
      <c r="T51" s="443">
        <v>732.368</v>
      </c>
      <c r="U51" s="443">
        <v>703.471</v>
      </c>
      <c r="V51" s="443">
        <v>770.175</v>
      </c>
      <c r="W51" s="443">
        <v>1253.614</v>
      </c>
      <c r="X51" s="443">
        <v>1273.359</v>
      </c>
    </row>
    <row r="52" ht="16.5" spans="1:24">
      <c r="A52" s="442">
        <v>20.5</v>
      </c>
      <c r="B52" s="443">
        <v>727.775</v>
      </c>
      <c r="C52" s="443">
        <v>678.583</v>
      </c>
      <c r="D52" s="443">
        <v>2117.625</v>
      </c>
      <c r="E52" s="443">
        <v>1835.7005</v>
      </c>
      <c r="F52" s="443">
        <v>1231.4815</v>
      </c>
      <c r="G52" s="443">
        <v>3715.43</v>
      </c>
      <c r="H52" s="443">
        <v>1370.8075</v>
      </c>
      <c r="I52" s="443">
        <v>1066.1955</v>
      </c>
      <c r="J52" s="443">
        <v>1160.4655</v>
      </c>
      <c r="K52" s="443">
        <v>1851.821</v>
      </c>
      <c r="L52" s="443">
        <v>912.5835</v>
      </c>
      <c r="M52" s="443">
        <v>933.981</v>
      </c>
      <c r="N52" s="443">
        <v>689.869</v>
      </c>
      <c r="O52" s="443">
        <v>706.985</v>
      </c>
      <c r="P52" s="443">
        <v>721.989</v>
      </c>
      <c r="Q52" s="443">
        <v>1010.607</v>
      </c>
      <c r="R52" s="443">
        <v>1664.81</v>
      </c>
      <c r="S52" s="443">
        <v>607.105</v>
      </c>
      <c r="T52" s="443">
        <v>747.399</v>
      </c>
      <c r="U52" s="443">
        <v>717.908</v>
      </c>
      <c r="V52" s="443">
        <v>785.998</v>
      </c>
      <c r="W52" s="443">
        <v>1279.931</v>
      </c>
      <c r="X52" s="443">
        <v>1300.831</v>
      </c>
    </row>
    <row r="53" ht="12" customHeight="1" spans="1:24">
      <c r="A53" s="442" t="s">
        <v>927</v>
      </c>
      <c r="B53" s="442"/>
      <c r="C53" s="442"/>
      <c r="D53" s="442"/>
      <c r="E53" s="442"/>
      <c r="F53" s="442"/>
      <c r="G53" s="442"/>
      <c r="H53" s="442"/>
      <c r="I53" s="442"/>
      <c r="J53" s="442"/>
      <c r="K53" s="442"/>
      <c r="L53" s="442"/>
      <c r="M53" s="442"/>
      <c r="N53" s="442"/>
      <c r="O53" s="442"/>
      <c r="P53" s="442"/>
      <c r="Q53" s="442"/>
      <c r="R53" s="442"/>
      <c r="S53" s="442"/>
      <c r="T53" s="442"/>
      <c r="U53" s="442"/>
      <c r="V53" s="442"/>
      <c r="W53" s="442"/>
      <c r="X53" s="442"/>
    </row>
    <row r="54" ht="16.5" spans="1:24">
      <c r="A54" s="442" t="s">
        <v>928</v>
      </c>
      <c r="B54" s="482">
        <v>38.6</v>
      </c>
      <c r="C54" s="482">
        <v>35.79</v>
      </c>
      <c r="D54" s="482">
        <v>103.6</v>
      </c>
      <c r="E54" s="482">
        <v>99.58</v>
      </c>
      <c r="F54" s="482">
        <v>66.57</v>
      </c>
      <c r="G54" s="482">
        <v>141.2</v>
      </c>
      <c r="H54" s="482">
        <v>70.73</v>
      </c>
      <c r="I54" s="482">
        <v>61.32</v>
      </c>
      <c r="J54" s="482">
        <v>64.17</v>
      </c>
      <c r="K54" s="482">
        <v>82.6</v>
      </c>
      <c r="L54" s="482">
        <v>36.37</v>
      </c>
      <c r="M54" s="482">
        <v>45</v>
      </c>
      <c r="N54" s="482">
        <v>31.05</v>
      </c>
      <c r="O54" s="482">
        <v>31.25</v>
      </c>
      <c r="P54" s="482">
        <v>38.36</v>
      </c>
      <c r="Q54" s="482">
        <v>40.34</v>
      </c>
      <c r="R54" s="482">
        <v>62.53</v>
      </c>
      <c r="S54" s="482">
        <v>32.8</v>
      </c>
      <c r="T54" s="482">
        <v>41.28</v>
      </c>
      <c r="U54" s="482">
        <v>28.89</v>
      </c>
      <c r="V54" s="482">
        <v>36.76</v>
      </c>
      <c r="W54" s="482">
        <v>75.46</v>
      </c>
      <c r="X54" s="482">
        <v>76.55</v>
      </c>
    </row>
    <row r="55" ht="16.5" spans="1:24">
      <c r="A55" s="442" t="s">
        <v>929</v>
      </c>
      <c r="B55" s="482">
        <v>37.6</v>
      </c>
      <c r="C55" s="482">
        <v>35.72</v>
      </c>
      <c r="D55" s="482">
        <v>99.6</v>
      </c>
      <c r="E55" s="482">
        <v>98.84</v>
      </c>
      <c r="F55" s="482">
        <v>65.35</v>
      </c>
      <c r="G55" s="482">
        <v>138.98</v>
      </c>
      <c r="H55" s="482">
        <v>65.97</v>
      </c>
      <c r="I55" s="482">
        <v>60.21</v>
      </c>
      <c r="J55" s="482">
        <v>63.01</v>
      </c>
      <c r="K55" s="482">
        <v>77.04</v>
      </c>
      <c r="L55" s="482">
        <v>34.45</v>
      </c>
      <c r="M55" s="482">
        <v>40.61</v>
      </c>
      <c r="N55" s="482">
        <v>31.11</v>
      </c>
      <c r="O55" s="482">
        <v>31.29</v>
      </c>
      <c r="P55" s="482">
        <v>38.17</v>
      </c>
      <c r="Q55" s="482">
        <v>39.19</v>
      </c>
      <c r="R55" s="482">
        <v>62.37</v>
      </c>
      <c r="S55" s="482">
        <v>32</v>
      </c>
      <c r="T55" s="482">
        <v>39.66</v>
      </c>
      <c r="U55" s="482">
        <v>28.94</v>
      </c>
      <c r="V55" s="482">
        <v>35.75</v>
      </c>
      <c r="W55" s="482">
        <v>71.92</v>
      </c>
      <c r="X55" s="482">
        <v>73.93</v>
      </c>
    </row>
    <row r="56" ht="16.5" spans="1:24">
      <c r="A56" s="442" t="s">
        <v>930</v>
      </c>
      <c r="B56" s="482">
        <v>29.9</v>
      </c>
      <c r="C56" s="482">
        <v>34.87</v>
      </c>
      <c r="D56" s="482">
        <v>82.08</v>
      </c>
      <c r="E56" s="482">
        <v>86.03</v>
      </c>
      <c r="F56" s="482">
        <v>61.74</v>
      </c>
      <c r="G56" s="482">
        <v>130.4</v>
      </c>
      <c r="H56" s="482">
        <v>64.84</v>
      </c>
      <c r="I56" s="482">
        <v>57.93</v>
      </c>
      <c r="J56" s="482">
        <v>59.16</v>
      </c>
      <c r="K56" s="482">
        <v>75.85</v>
      </c>
      <c r="L56" s="482">
        <v>33.6</v>
      </c>
      <c r="M56" s="482">
        <v>37.53</v>
      </c>
      <c r="N56" s="482">
        <v>28.93</v>
      </c>
      <c r="O56" s="482">
        <v>26.99</v>
      </c>
      <c r="P56" s="482">
        <v>35.69</v>
      </c>
      <c r="Q56" s="482">
        <v>37.67</v>
      </c>
      <c r="R56" s="482">
        <v>61.76</v>
      </c>
      <c r="S56" s="482">
        <v>24.7</v>
      </c>
      <c r="T56" s="482">
        <v>36.13</v>
      </c>
      <c r="U56" s="482">
        <v>28.12</v>
      </c>
      <c r="V56" s="482">
        <v>34.54</v>
      </c>
      <c r="W56" s="482">
        <v>71.7</v>
      </c>
      <c r="X56" s="482">
        <v>71.47</v>
      </c>
    </row>
    <row r="57" ht="16.5" spans="1:24">
      <c r="A57" s="442" t="s">
        <v>931</v>
      </c>
      <c r="B57" s="482">
        <v>28.2</v>
      </c>
      <c r="C57" s="482">
        <v>34.4</v>
      </c>
      <c r="D57" s="482">
        <v>77</v>
      </c>
      <c r="E57" s="482">
        <v>82.67</v>
      </c>
      <c r="F57" s="482">
        <v>65.16</v>
      </c>
      <c r="G57" s="482">
        <v>125.92</v>
      </c>
      <c r="H57" s="482">
        <v>64.03</v>
      </c>
      <c r="I57" s="482">
        <v>62.68</v>
      </c>
      <c r="J57" s="482">
        <v>62.68</v>
      </c>
      <c r="K57" s="482">
        <v>75.46</v>
      </c>
      <c r="L57" s="482">
        <v>31.29</v>
      </c>
      <c r="M57" s="482">
        <v>30.86</v>
      </c>
      <c r="N57" s="482">
        <v>28.44</v>
      </c>
      <c r="O57" s="482">
        <v>26.38</v>
      </c>
      <c r="P57" s="482">
        <v>32.54</v>
      </c>
      <c r="Q57" s="482">
        <v>35.74</v>
      </c>
      <c r="R57" s="482">
        <v>61.03</v>
      </c>
      <c r="S57" s="482">
        <v>23.3</v>
      </c>
      <c r="T57" s="482">
        <v>33.88</v>
      </c>
      <c r="U57" s="482">
        <v>27.64</v>
      </c>
      <c r="V57" s="482">
        <v>32.3</v>
      </c>
      <c r="W57" s="482">
        <v>68.83</v>
      </c>
      <c r="X57" s="482">
        <v>68.95</v>
      </c>
    </row>
    <row r="58" ht="16.5" customHeight="1" spans="1:25">
      <c r="A58" s="445" t="s">
        <v>932</v>
      </c>
      <c r="B58" s="446"/>
      <c r="C58" s="446"/>
      <c r="D58" s="446"/>
      <c r="E58" s="446"/>
      <c r="F58" s="446"/>
      <c r="G58" s="446"/>
      <c r="H58" s="446"/>
      <c r="I58" s="446"/>
      <c r="J58" s="446"/>
      <c r="K58" s="446"/>
      <c r="L58" s="446"/>
      <c r="M58" s="446"/>
      <c r="N58" s="446"/>
      <c r="O58" s="446"/>
      <c r="P58" s="446"/>
      <c r="Q58" s="446"/>
      <c r="R58" s="446"/>
      <c r="S58" s="446"/>
      <c r="T58" s="446"/>
      <c r="U58" s="446"/>
      <c r="V58" s="446"/>
      <c r="W58" s="446"/>
      <c r="X58" s="457"/>
      <c r="Y58" s="463"/>
    </row>
    <row r="59" ht="16.5" customHeight="1" spans="1:25">
      <c r="A59" s="447" t="s">
        <v>933</v>
      </c>
      <c r="B59" s="448"/>
      <c r="C59" s="448"/>
      <c r="D59" s="448"/>
      <c r="E59" s="448"/>
      <c r="F59" s="448"/>
      <c r="G59" s="448"/>
      <c r="H59" s="448"/>
      <c r="I59" s="448"/>
      <c r="J59" s="448"/>
      <c r="K59" s="448"/>
      <c r="L59" s="448"/>
      <c r="M59" s="448"/>
      <c r="N59" s="448"/>
      <c r="O59" s="448"/>
      <c r="P59" s="448"/>
      <c r="Q59" s="448"/>
      <c r="R59" s="448"/>
      <c r="S59" s="448"/>
      <c r="T59" s="448"/>
      <c r="U59" s="448"/>
      <c r="V59" s="448"/>
      <c r="W59" s="448"/>
      <c r="X59" s="458"/>
      <c r="Y59" s="464"/>
    </row>
    <row r="60" ht="21.75" customHeight="1" spans="1:25">
      <c r="A60" s="447" t="s">
        <v>934</v>
      </c>
      <c r="B60" s="449"/>
      <c r="C60" s="449"/>
      <c r="D60" s="449"/>
      <c r="E60" s="449"/>
      <c r="F60" s="449"/>
      <c r="G60" s="449"/>
      <c r="H60" s="449"/>
      <c r="I60" s="449"/>
      <c r="J60" s="449"/>
      <c r="K60" s="449"/>
      <c r="L60" s="449"/>
      <c r="M60" s="449"/>
      <c r="N60" s="449"/>
      <c r="O60" s="449"/>
      <c r="P60" s="449"/>
      <c r="Q60" s="449"/>
      <c r="R60" s="449"/>
      <c r="S60" s="449"/>
      <c r="T60" s="449"/>
      <c r="U60" s="449"/>
      <c r="V60" s="449"/>
      <c r="W60" s="449"/>
      <c r="X60" s="459"/>
      <c r="Y60" s="464"/>
    </row>
    <row r="61" ht="16" customHeight="1" spans="1:25">
      <c r="A61" s="450" t="s">
        <v>935</v>
      </c>
      <c r="B61" s="449"/>
      <c r="C61" s="449"/>
      <c r="D61" s="449"/>
      <c r="E61" s="449"/>
      <c r="F61" s="449"/>
      <c r="G61" s="449"/>
      <c r="H61" s="449"/>
      <c r="I61" s="449"/>
      <c r="J61" s="449"/>
      <c r="K61" s="449"/>
      <c r="L61" s="449"/>
      <c r="M61" s="449"/>
      <c r="N61" s="449"/>
      <c r="O61" s="449"/>
      <c r="P61" s="449"/>
      <c r="Q61" s="449"/>
      <c r="R61" s="449"/>
      <c r="S61" s="449"/>
      <c r="T61" s="449"/>
      <c r="U61" s="449"/>
      <c r="V61" s="449"/>
      <c r="W61" s="449"/>
      <c r="X61" s="459"/>
      <c r="Y61" s="464"/>
    </row>
    <row r="62" ht="16" customHeight="1" spans="1:25">
      <c r="A62" s="450" t="s">
        <v>936</v>
      </c>
      <c r="B62" s="449"/>
      <c r="C62" s="449"/>
      <c r="D62" s="449"/>
      <c r="E62" s="449"/>
      <c r="F62" s="449"/>
      <c r="G62" s="449"/>
      <c r="H62" s="449"/>
      <c r="I62" s="449"/>
      <c r="J62" s="449"/>
      <c r="K62" s="449"/>
      <c r="L62" s="449"/>
      <c r="M62" s="449"/>
      <c r="N62" s="449"/>
      <c r="O62" s="449"/>
      <c r="P62" s="449"/>
      <c r="Q62" s="449"/>
      <c r="R62" s="449"/>
      <c r="S62" s="449"/>
      <c r="T62" s="449"/>
      <c r="U62" s="449"/>
      <c r="V62" s="449"/>
      <c r="W62" s="449"/>
      <c r="X62" s="459"/>
      <c r="Y62" s="464"/>
    </row>
    <row r="63" ht="16" customHeight="1" spans="1:25">
      <c r="A63" s="451" t="s">
        <v>937</v>
      </c>
      <c r="B63" s="449"/>
      <c r="C63" s="449"/>
      <c r="D63" s="449"/>
      <c r="E63" s="449"/>
      <c r="F63" s="449"/>
      <c r="G63" s="449"/>
      <c r="H63" s="449"/>
      <c r="I63" s="449"/>
      <c r="J63" s="449"/>
      <c r="K63" s="449"/>
      <c r="L63" s="449"/>
      <c r="M63" s="449"/>
      <c r="N63" s="449"/>
      <c r="O63" s="449"/>
      <c r="P63" s="449"/>
      <c r="Q63" s="449"/>
      <c r="R63" s="449"/>
      <c r="S63" s="449"/>
      <c r="T63" s="449"/>
      <c r="U63" s="449"/>
      <c r="V63" s="449"/>
      <c r="W63" s="449"/>
      <c r="X63" s="459"/>
      <c r="Y63" s="464"/>
    </row>
    <row r="64" ht="16.5" spans="1:25">
      <c r="A64" s="452" t="s">
        <v>938</v>
      </c>
      <c r="B64" s="453"/>
      <c r="C64" s="453"/>
      <c r="D64" s="453"/>
      <c r="E64" s="453"/>
      <c r="F64" s="453"/>
      <c r="G64" s="453"/>
      <c r="H64" s="453"/>
      <c r="I64" s="453"/>
      <c r="J64" s="453"/>
      <c r="K64" s="453"/>
      <c r="L64" s="453"/>
      <c r="M64" s="453"/>
      <c r="N64" s="453"/>
      <c r="O64" s="453"/>
      <c r="P64" s="453"/>
      <c r="Q64" s="453"/>
      <c r="R64" s="453"/>
      <c r="S64" s="453"/>
      <c r="T64" s="453"/>
      <c r="U64" s="453"/>
      <c r="V64" s="453"/>
      <c r="W64" s="453"/>
      <c r="X64" s="460"/>
      <c r="Y64" s="464"/>
    </row>
    <row r="65" ht="16.5" spans="1:25">
      <c r="A65" s="452" t="s">
        <v>939</v>
      </c>
      <c r="B65" s="453"/>
      <c r="C65" s="453"/>
      <c r="D65" s="453"/>
      <c r="E65" s="453"/>
      <c r="F65" s="453"/>
      <c r="G65" s="453"/>
      <c r="H65" s="453"/>
      <c r="I65" s="453"/>
      <c r="J65" s="453"/>
      <c r="K65" s="453"/>
      <c r="L65" s="453"/>
      <c r="M65" s="453"/>
      <c r="N65" s="453"/>
      <c r="O65" s="453"/>
      <c r="P65" s="453"/>
      <c r="Q65" s="453"/>
      <c r="R65" s="453"/>
      <c r="S65" s="453"/>
      <c r="T65" s="453"/>
      <c r="U65" s="453"/>
      <c r="V65" s="453"/>
      <c r="W65" s="453"/>
      <c r="X65" s="460"/>
      <c r="Y65" s="464"/>
    </row>
    <row r="66" ht="16.5" spans="1:25">
      <c r="A66" s="452" t="s">
        <v>940</v>
      </c>
      <c r="B66" s="453"/>
      <c r="C66" s="453"/>
      <c r="D66" s="453"/>
      <c r="E66" s="453"/>
      <c r="F66" s="453"/>
      <c r="G66" s="453"/>
      <c r="H66" s="453"/>
      <c r="I66" s="453"/>
      <c r="J66" s="453"/>
      <c r="K66" s="453"/>
      <c r="L66" s="453"/>
      <c r="M66" s="453"/>
      <c r="N66" s="453"/>
      <c r="O66" s="453"/>
      <c r="P66" s="453"/>
      <c r="Q66" s="453"/>
      <c r="R66" s="453"/>
      <c r="S66" s="453"/>
      <c r="T66" s="453"/>
      <c r="U66" s="453"/>
      <c r="V66" s="453"/>
      <c r="W66" s="453"/>
      <c r="X66" s="460"/>
      <c r="Y66" s="464"/>
    </row>
    <row r="67" ht="16" customHeight="1" spans="1:25">
      <c r="A67" s="451" t="s">
        <v>941</v>
      </c>
      <c r="B67" s="449"/>
      <c r="C67" s="449"/>
      <c r="D67" s="449"/>
      <c r="E67" s="449"/>
      <c r="F67" s="449"/>
      <c r="G67" s="449"/>
      <c r="H67" s="449"/>
      <c r="I67" s="449"/>
      <c r="J67" s="449"/>
      <c r="K67" s="449"/>
      <c r="L67" s="449"/>
      <c r="M67" s="449"/>
      <c r="N67" s="449"/>
      <c r="O67" s="449"/>
      <c r="P67" s="449"/>
      <c r="Q67" s="449"/>
      <c r="R67" s="449"/>
      <c r="S67" s="449"/>
      <c r="T67" s="449"/>
      <c r="U67" s="449"/>
      <c r="V67" s="449"/>
      <c r="W67" s="449"/>
      <c r="X67" s="459"/>
      <c r="Y67" s="464"/>
    </row>
    <row r="68" ht="27" customHeight="1" spans="1:25">
      <c r="A68" s="483" t="s">
        <v>942</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5"/>
    </row>
    <row r="69" ht="21.75" customHeight="1" spans="1:25">
      <c r="A69" s="465" t="s">
        <v>943</v>
      </c>
      <c r="B69" s="466"/>
      <c r="C69" s="466"/>
      <c r="D69" s="466"/>
      <c r="E69" s="466"/>
      <c r="F69" s="466"/>
      <c r="G69" s="466"/>
      <c r="H69" s="466"/>
      <c r="I69" s="466"/>
      <c r="J69" s="468"/>
      <c r="K69" s="468"/>
      <c r="L69" s="468"/>
      <c r="M69" s="468"/>
      <c r="N69" s="474"/>
      <c r="O69" s="474"/>
      <c r="P69" s="474"/>
      <c r="Q69" s="449"/>
      <c r="R69" s="449"/>
      <c r="S69" s="449"/>
      <c r="T69" s="449"/>
      <c r="U69" s="449"/>
      <c r="V69" s="449"/>
      <c r="W69" s="449"/>
      <c r="X69" s="459"/>
      <c r="Y69" s="464"/>
    </row>
    <row r="70" ht="19" customHeight="1" spans="1:25">
      <c r="A70" s="451" t="s">
        <v>944</v>
      </c>
      <c r="B70" s="467"/>
      <c r="C70" s="467"/>
      <c r="D70" s="467"/>
      <c r="E70" s="467"/>
      <c r="F70" s="467"/>
      <c r="G70" s="467"/>
      <c r="H70" s="467"/>
      <c r="I70" s="467"/>
      <c r="J70" s="467"/>
      <c r="K70" s="467"/>
      <c r="L70" s="467"/>
      <c r="M70" s="467"/>
      <c r="N70" s="467"/>
      <c r="O70" s="467"/>
      <c r="P70" s="467"/>
      <c r="Q70" s="467"/>
      <c r="R70" s="467"/>
      <c r="S70" s="467"/>
      <c r="T70" s="467"/>
      <c r="U70" s="467"/>
      <c r="V70" s="467"/>
      <c r="W70" s="467"/>
      <c r="X70" s="475"/>
      <c r="Y70" s="464"/>
    </row>
    <row r="71" ht="21.75" customHeight="1" spans="1:25">
      <c r="A71" s="447" t="s">
        <v>945</v>
      </c>
      <c r="B71" s="467"/>
      <c r="C71" s="468"/>
      <c r="D71" s="468"/>
      <c r="E71" s="468"/>
      <c r="F71" s="468"/>
      <c r="G71" s="468"/>
      <c r="H71" s="468"/>
      <c r="I71" s="468"/>
      <c r="J71" s="468"/>
      <c r="K71" s="468"/>
      <c r="L71" s="468"/>
      <c r="M71" s="468"/>
      <c r="N71" s="468"/>
      <c r="O71" s="468"/>
      <c r="P71" s="468"/>
      <c r="Q71" s="468"/>
      <c r="R71" s="468"/>
      <c r="S71" s="468"/>
      <c r="T71" s="468"/>
      <c r="U71" s="468"/>
      <c r="V71" s="468"/>
      <c r="W71" s="468"/>
      <c r="X71" s="476"/>
      <c r="Y71" s="464"/>
    </row>
    <row r="72" ht="21.75" customHeight="1" spans="1:25">
      <c r="A72" s="451" t="s">
        <v>946</v>
      </c>
      <c r="B72" s="467"/>
      <c r="C72" s="468"/>
      <c r="D72" s="468"/>
      <c r="E72" s="468"/>
      <c r="F72" s="468"/>
      <c r="G72" s="468"/>
      <c r="H72" s="468"/>
      <c r="I72" s="468"/>
      <c r="J72" s="468"/>
      <c r="K72" s="468"/>
      <c r="L72" s="468"/>
      <c r="M72" s="468"/>
      <c r="N72" s="468"/>
      <c r="O72" s="468"/>
      <c r="P72" s="468"/>
      <c r="Q72" s="468"/>
      <c r="R72" s="468"/>
      <c r="S72" s="468"/>
      <c r="T72" s="468"/>
      <c r="U72" s="468"/>
      <c r="V72" s="468"/>
      <c r="W72" s="468"/>
      <c r="X72" s="476"/>
      <c r="Y72" s="464"/>
    </row>
    <row r="73" ht="21.75" customHeight="1" spans="1:25">
      <c r="A73" s="469" t="s">
        <v>947</v>
      </c>
      <c r="B73" s="467"/>
      <c r="C73" s="468"/>
      <c r="D73" s="468"/>
      <c r="E73" s="468"/>
      <c r="F73" s="468"/>
      <c r="G73" s="468"/>
      <c r="H73" s="468"/>
      <c r="I73" s="468"/>
      <c r="J73" s="468"/>
      <c r="K73" s="468"/>
      <c r="L73" s="468"/>
      <c r="M73" s="468"/>
      <c r="N73" s="468"/>
      <c r="O73" s="468"/>
      <c r="P73" s="468"/>
      <c r="Q73" s="468"/>
      <c r="R73" s="468"/>
      <c r="S73" s="468"/>
      <c r="T73" s="468"/>
      <c r="U73" s="468"/>
      <c r="V73" s="468"/>
      <c r="W73" s="468"/>
      <c r="X73" s="476"/>
      <c r="Y73" s="464"/>
    </row>
    <row r="74" ht="18" customHeight="1" spans="1:25">
      <c r="A74" s="469" t="s">
        <v>948</v>
      </c>
      <c r="B74" s="467"/>
      <c r="C74" s="467"/>
      <c r="D74" s="467"/>
      <c r="E74" s="467"/>
      <c r="F74" s="467"/>
      <c r="G74" s="467"/>
      <c r="H74" s="467"/>
      <c r="I74" s="467"/>
      <c r="J74" s="467"/>
      <c r="K74" s="467"/>
      <c r="L74" s="467"/>
      <c r="M74" s="467"/>
      <c r="N74" s="467"/>
      <c r="O74" s="467"/>
      <c r="P74" s="467"/>
      <c r="Q74" s="467"/>
      <c r="R74" s="467"/>
      <c r="S74" s="468"/>
      <c r="T74" s="468"/>
      <c r="U74" s="468"/>
      <c r="V74" s="468"/>
      <c r="W74" s="468"/>
      <c r="X74" s="476"/>
      <c r="Y74" s="464"/>
    </row>
    <row r="75" ht="21.75" customHeight="1" spans="1:25">
      <c r="A75" s="451" t="s">
        <v>949</v>
      </c>
      <c r="B75" s="467"/>
      <c r="C75" s="468"/>
      <c r="D75" s="468"/>
      <c r="E75" s="468"/>
      <c r="F75" s="468"/>
      <c r="G75" s="468"/>
      <c r="H75" s="468"/>
      <c r="I75" s="468"/>
      <c r="J75" s="468"/>
      <c r="K75" s="468"/>
      <c r="L75" s="468"/>
      <c r="M75" s="468"/>
      <c r="N75" s="468"/>
      <c r="O75" s="468"/>
      <c r="P75" s="468"/>
      <c r="Q75" s="468"/>
      <c r="R75" s="468"/>
      <c r="S75" s="468"/>
      <c r="T75" s="468"/>
      <c r="U75" s="468"/>
      <c r="V75" s="468"/>
      <c r="W75" s="468"/>
      <c r="X75" s="476"/>
      <c r="Y75" s="464"/>
    </row>
    <row r="76" ht="36" customHeight="1" spans="1:25">
      <c r="A76" s="451" t="s">
        <v>950</v>
      </c>
      <c r="B76" s="467"/>
      <c r="C76" s="467"/>
      <c r="D76" s="467"/>
      <c r="E76" s="467"/>
      <c r="F76" s="467"/>
      <c r="G76" s="467"/>
      <c r="H76" s="467"/>
      <c r="I76" s="467"/>
      <c r="J76" s="467"/>
      <c r="K76" s="467"/>
      <c r="L76" s="467"/>
      <c r="M76" s="467"/>
      <c r="N76" s="467"/>
      <c r="O76" s="467"/>
      <c r="P76" s="467"/>
      <c r="Q76" s="467"/>
      <c r="R76" s="467"/>
      <c r="S76" s="468"/>
      <c r="T76" s="468"/>
      <c r="U76" s="468"/>
      <c r="V76" s="468"/>
      <c r="W76" s="468"/>
      <c r="X76" s="476"/>
      <c r="Y76" s="464"/>
    </row>
    <row r="77" ht="41" customHeight="1" spans="1:25">
      <c r="A77" s="470" t="s">
        <v>951</v>
      </c>
      <c r="B77" s="467"/>
      <c r="C77" s="467"/>
      <c r="D77" s="467"/>
      <c r="E77" s="467"/>
      <c r="F77" s="467"/>
      <c r="G77" s="467"/>
      <c r="H77" s="467"/>
      <c r="I77" s="467"/>
      <c r="J77" s="467"/>
      <c r="K77" s="467"/>
      <c r="L77" s="467"/>
      <c r="M77" s="467"/>
      <c r="N77" s="467"/>
      <c r="O77" s="467"/>
      <c r="P77" s="467"/>
      <c r="Q77" s="467"/>
      <c r="R77" s="468"/>
      <c r="S77" s="468"/>
      <c r="T77" s="468"/>
      <c r="U77" s="468"/>
      <c r="V77" s="468"/>
      <c r="W77" s="468"/>
      <c r="X77" s="476"/>
      <c r="Y77" s="464"/>
    </row>
    <row r="78" ht="21.75" customHeight="1" spans="1:25">
      <c r="A78" s="451" t="s">
        <v>952</v>
      </c>
      <c r="B78" s="467"/>
      <c r="C78" s="468"/>
      <c r="D78" s="468"/>
      <c r="E78" s="468"/>
      <c r="F78" s="468"/>
      <c r="G78" s="468"/>
      <c r="H78" s="468"/>
      <c r="I78" s="468"/>
      <c r="J78" s="468"/>
      <c r="K78" s="468"/>
      <c r="L78" s="468"/>
      <c r="M78" s="468"/>
      <c r="N78" s="468"/>
      <c r="O78" s="468"/>
      <c r="P78" s="468"/>
      <c r="Q78" s="468"/>
      <c r="R78" s="468"/>
      <c r="S78" s="468"/>
      <c r="T78" s="468"/>
      <c r="U78" s="468"/>
      <c r="V78" s="468"/>
      <c r="W78" s="468"/>
      <c r="X78" s="476"/>
      <c r="Y78" s="464"/>
    </row>
    <row r="79" ht="21.75" customHeight="1" spans="1:25">
      <c r="A79" s="451" t="s">
        <v>953</v>
      </c>
      <c r="B79" s="467"/>
      <c r="C79" s="468"/>
      <c r="D79" s="468"/>
      <c r="E79" s="468"/>
      <c r="F79" s="468"/>
      <c r="G79" s="468"/>
      <c r="H79" s="468"/>
      <c r="I79" s="468"/>
      <c r="J79" s="468"/>
      <c r="K79" s="468"/>
      <c r="L79" s="468"/>
      <c r="M79" s="468"/>
      <c r="N79" s="468"/>
      <c r="O79" s="468"/>
      <c r="P79" s="468"/>
      <c r="Q79" s="468"/>
      <c r="R79" s="468"/>
      <c r="S79" s="468"/>
      <c r="T79" s="468"/>
      <c r="U79" s="468"/>
      <c r="V79" s="468"/>
      <c r="W79" s="468"/>
      <c r="X79" s="476"/>
      <c r="Y79" s="464"/>
    </row>
    <row r="80" ht="21.75" customHeight="1" spans="1:25">
      <c r="A80" s="451" t="s">
        <v>954</v>
      </c>
      <c r="B80" s="467"/>
      <c r="C80" s="468"/>
      <c r="D80" s="468"/>
      <c r="E80" s="468"/>
      <c r="F80" s="468"/>
      <c r="G80" s="468"/>
      <c r="H80" s="468"/>
      <c r="I80" s="468"/>
      <c r="J80" s="468"/>
      <c r="K80" s="468"/>
      <c r="L80" s="468"/>
      <c r="M80" s="468"/>
      <c r="N80" s="468"/>
      <c r="O80" s="468"/>
      <c r="P80" s="468"/>
      <c r="Q80" s="468"/>
      <c r="R80" s="468"/>
      <c r="S80" s="468"/>
      <c r="T80" s="468"/>
      <c r="U80" s="468"/>
      <c r="V80" s="468"/>
      <c r="W80" s="468"/>
      <c r="X80" s="476"/>
      <c r="Y80" s="464"/>
    </row>
    <row r="81" ht="21.75" customHeight="1" spans="1:25">
      <c r="A81" s="450" t="s">
        <v>955</v>
      </c>
      <c r="B81" s="467"/>
      <c r="C81" s="468"/>
      <c r="D81" s="468"/>
      <c r="E81" s="468"/>
      <c r="F81" s="468"/>
      <c r="G81" s="468"/>
      <c r="H81" s="468"/>
      <c r="I81" s="468"/>
      <c r="J81" s="468"/>
      <c r="K81" s="468"/>
      <c r="L81" s="468"/>
      <c r="M81" s="468"/>
      <c r="N81" s="468"/>
      <c r="O81" s="468"/>
      <c r="P81" s="468"/>
      <c r="Q81" s="468"/>
      <c r="R81" s="468"/>
      <c r="S81" s="468"/>
      <c r="T81" s="468"/>
      <c r="U81" s="468"/>
      <c r="V81" s="468"/>
      <c r="W81" s="468"/>
      <c r="X81" s="476"/>
      <c r="Y81" s="464"/>
    </row>
    <row r="82" ht="21.75" customHeight="1" spans="1:25">
      <c r="A82" s="450" t="s">
        <v>956</v>
      </c>
      <c r="B82" s="467"/>
      <c r="C82" s="468"/>
      <c r="D82" s="468"/>
      <c r="E82" s="468"/>
      <c r="F82" s="468"/>
      <c r="G82" s="468"/>
      <c r="H82" s="468"/>
      <c r="I82" s="468"/>
      <c r="J82" s="468"/>
      <c r="K82" s="468"/>
      <c r="L82" s="468"/>
      <c r="M82" s="468"/>
      <c r="N82" s="468"/>
      <c r="O82" s="468"/>
      <c r="P82" s="468"/>
      <c r="Q82" s="468"/>
      <c r="R82" s="468"/>
      <c r="S82" s="468"/>
      <c r="T82" s="468"/>
      <c r="U82" s="468"/>
      <c r="V82" s="468"/>
      <c r="W82" s="468"/>
      <c r="X82" s="476"/>
      <c r="Y82" s="464"/>
    </row>
    <row r="83" ht="21.75" customHeight="1" spans="1:25">
      <c r="A83" s="451" t="s">
        <v>957</v>
      </c>
      <c r="B83" s="467"/>
      <c r="C83" s="468"/>
      <c r="D83" s="468"/>
      <c r="E83" s="468"/>
      <c r="F83" s="468"/>
      <c r="G83" s="468"/>
      <c r="H83" s="468"/>
      <c r="I83" s="468"/>
      <c r="J83" s="468"/>
      <c r="K83" s="468"/>
      <c r="L83" s="468"/>
      <c r="M83" s="468"/>
      <c r="N83" s="468"/>
      <c r="O83" s="468"/>
      <c r="P83" s="468"/>
      <c r="Q83" s="468"/>
      <c r="R83" s="468"/>
      <c r="S83" s="468"/>
      <c r="T83" s="468"/>
      <c r="U83" s="468"/>
      <c r="V83" s="468"/>
      <c r="W83" s="468"/>
      <c r="X83" s="476"/>
      <c r="Y83" s="464"/>
    </row>
    <row r="84" ht="21" customHeight="1" spans="1:25">
      <c r="A84" s="471" t="s">
        <v>958</v>
      </c>
      <c r="B84" s="468"/>
      <c r="C84" s="468"/>
      <c r="D84" s="468"/>
      <c r="E84" s="468"/>
      <c r="F84" s="468"/>
      <c r="G84" s="468"/>
      <c r="H84" s="468"/>
      <c r="I84" s="468"/>
      <c r="J84" s="468"/>
      <c r="K84" s="468"/>
      <c r="L84" s="468"/>
      <c r="M84" s="468"/>
      <c r="N84" s="468"/>
      <c r="O84" s="468"/>
      <c r="P84" s="468"/>
      <c r="Q84" s="468"/>
      <c r="R84" s="468"/>
      <c r="S84" s="468"/>
      <c r="T84" s="468"/>
      <c r="U84" s="468"/>
      <c r="V84" s="468"/>
      <c r="W84" s="468"/>
      <c r="X84" s="460"/>
      <c r="Y84" s="464"/>
    </row>
    <row r="85" s="127" customFormat="1" ht="16.5" spans="1:25">
      <c r="A85" s="471" t="s">
        <v>959</v>
      </c>
      <c r="B85" s="468"/>
      <c r="C85" s="468"/>
      <c r="D85" s="468"/>
      <c r="E85" s="468"/>
      <c r="F85" s="468"/>
      <c r="G85" s="468"/>
      <c r="H85" s="468"/>
      <c r="I85" s="468"/>
      <c r="J85" s="468"/>
      <c r="K85" s="468"/>
      <c r="L85" s="468"/>
      <c r="M85" s="468"/>
      <c r="N85" s="468"/>
      <c r="O85" s="468"/>
      <c r="P85" s="468"/>
      <c r="Q85" s="468"/>
      <c r="R85" s="468"/>
      <c r="S85" s="468"/>
      <c r="T85" s="468"/>
      <c r="U85" s="468"/>
      <c r="V85" s="468"/>
      <c r="W85" s="468"/>
      <c r="X85" s="476"/>
      <c r="Y85" s="479"/>
    </row>
    <row r="86" ht="16.5" spans="1:25">
      <c r="A86" s="472" t="s">
        <v>960</v>
      </c>
      <c r="B86" s="473"/>
      <c r="C86" s="473"/>
      <c r="D86" s="473"/>
      <c r="E86" s="473"/>
      <c r="F86" s="473"/>
      <c r="G86" s="473"/>
      <c r="H86" s="473"/>
      <c r="I86" s="473"/>
      <c r="J86" s="473"/>
      <c r="K86" s="473"/>
      <c r="L86" s="473"/>
      <c r="M86" s="473"/>
      <c r="N86" s="473"/>
      <c r="O86" s="473"/>
      <c r="P86" s="473"/>
      <c r="Q86" s="473"/>
      <c r="R86" s="473"/>
      <c r="S86" s="473"/>
      <c r="T86" s="477"/>
      <c r="U86" s="477"/>
      <c r="V86" s="477"/>
      <c r="W86" s="477"/>
      <c r="X86" s="478"/>
      <c r="Y86" s="480"/>
    </row>
  </sheetData>
  <mergeCells count="12">
    <mergeCell ref="A1:X1"/>
    <mergeCell ref="A4:W4"/>
    <mergeCell ref="A6:X6"/>
    <mergeCell ref="A11:X11"/>
    <mergeCell ref="A53:X53"/>
    <mergeCell ref="A60:W60"/>
    <mergeCell ref="A68:Y68"/>
    <mergeCell ref="A70:W70"/>
    <mergeCell ref="A74:R74"/>
    <mergeCell ref="A76:R76"/>
    <mergeCell ref="A77:Q77"/>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6"/>
  <sheetViews>
    <sheetView zoomScale="85" zoomScaleNormal="85" topLeftCell="C1" workbookViewId="0">
      <selection activeCell="Y2" sqref="Y2"/>
    </sheetView>
  </sheetViews>
  <sheetFormatPr defaultColWidth="9" defaultRowHeight="14.25"/>
  <cols>
    <col min="1" max="1" width="7.5" style="430" customWidth="1"/>
    <col min="2" max="22" width="7.625" style="430" customWidth="1"/>
    <col min="23" max="23" width="8.23333333333333" style="430" customWidth="1"/>
    <col min="24" max="24" width="8.375" style="430" customWidth="1"/>
    <col min="25" max="25" width="13.8166666666667" style="430" customWidth="1"/>
    <col min="26" max="254" width="9" style="430"/>
    <col min="255" max="16384" width="9" style="27"/>
  </cols>
  <sheetData>
    <row r="1" ht="51" customHeight="1" spans="1:24">
      <c r="A1" s="431" t="s">
        <v>961</v>
      </c>
      <c r="B1" s="432"/>
      <c r="C1" s="432"/>
      <c r="D1" s="432"/>
      <c r="E1" s="432"/>
      <c r="F1" s="432"/>
      <c r="G1" s="432"/>
      <c r="H1" s="432"/>
      <c r="I1" s="432"/>
      <c r="J1" s="432"/>
      <c r="K1" s="432"/>
      <c r="L1" s="432"/>
      <c r="M1" s="432"/>
      <c r="N1" s="432"/>
      <c r="O1" s="432"/>
      <c r="P1" s="432"/>
      <c r="Q1" s="432"/>
      <c r="R1" s="432"/>
      <c r="S1" s="432"/>
      <c r="T1" s="432"/>
      <c r="U1" s="432"/>
      <c r="V1" s="432"/>
      <c r="W1" s="432"/>
      <c r="X1" s="432"/>
    </row>
    <row r="2" ht="22" customHeight="1" spans="1:25">
      <c r="A2" s="433" t="s">
        <v>885</v>
      </c>
      <c r="B2" s="434" t="s">
        <v>886</v>
      </c>
      <c r="C2" s="434" t="s">
        <v>887</v>
      </c>
      <c r="D2" s="434" t="s">
        <v>888</v>
      </c>
      <c r="E2" s="434" t="s">
        <v>889</v>
      </c>
      <c r="F2" s="434" t="s">
        <v>890</v>
      </c>
      <c r="G2" s="434" t="s">
        <v>891</v>
      </c>
      <c r="H2" s="434" t="s">
        <v>892</v>
      </c>
      <c r="I2" s="434" t="s">
        <v>893</v>
      </c>
      <c r="J2" s="434" t="s">
        <v>894</v>
      </c>
      <c r="K2" s="434" t="s">
        <v>895</v>
      </c>
      <c r="L2" s="434" t="s">
        <v>896</v>
      </c>
      <c r="M2" s="434" t="s">
        <v>897</v>
      </c>
      <c r="N2" s="434" t="s">
        <v>898</v>
      </c>
      <c r="O2" s="434" t="s">
        <v>899</v>
      </c>
      <c r="P2" s="434" t="s">
        <v>900</v>
      </c>
      <c r="Q2" s="434" t="s">
        <v>901</v>
      </c>
      <c r="R2" s="434" t="s">
        <v>902</v>
      </c>
      <c r="S2" s="434" t="s">
        <v>903</v>
      </c>
      <c r="T2" s="434" t="s">
        <v>904</v>
      </c>
      <c r="U2" s="434" t="s">
        <v>905</v>
      </c>
      <c r="V2" s="434" t="s">
        <v>906</v>
      </c>
      <c r="W2" s="434">
        <v>1</v>
      </c>
      <c r="X2" s="454" t="s">
        <v>907</v>
      </c>
      <c r="Y2" s="461" t="s">
        <v>143</v>
      </c>
    </row>
    <row r="3" ht="31" customHeight="1" spans="1:25">
      <c r="A3" s="435"/>
      <c r="B3" s="436" t="s">
        <v>75</v>
      </c>
      <c r="C3" s="436" t="s">
        <v>190</v>
      </c>
      <c r="D3" s="436" t="s">
        <v>908</v>
      </c>
      <c r="E3" s="436" t="s">
        <v>909</v>
      </c>
      <c r="F3" s="436" t="s">
        <v>910</v>
      </c>
      <c r="G3" s="436" t="s">
        <v>911</v>
      </c>
      <c r="H3" s="436" t="s">
        <v>912</v>
      </c>
      <c r="I3" s="436" t="s">
        <v>84</v>
      </c>
      <c r="J3" s="436" t="s">
        <v>85</v>
      </c>
      <c r="K3" s="436" t="s">
        <v>913</v>
      </c>
      <c r="L3" s="436" t="s">
        <v>256</v>
      </c>
      <c r="M3" s="436" t="s">
        <v>77</v>
      </c>
      <c r="N3" s="436" t="s">
        <v>914</v>
      </c>
      <c r="O3" s="436" t="s">
        <v>915</v>
      </c>
      <c r="P3" s="436" t="s">
        <v>916</v>
      </c>
      <c r="Q3" s="436" t="s">
        <v>917</v>
      </c>
      <c r="R3" s="436" t="s">
        <v>918</v>
      </c>
      <c r="S3" s="436" t="s">
        <v>919</v>
      </c>
      <c r="T3" s="436" t="s">
        <v>157</v>
      </c>
      <c r="U3" s="436" t="s">
        <v>920</v>
      </c>
      <c r="V3" s="436" t="s">
        <v>151</v>
      </c>
      <c r="W3" s="436" t="s">
        <v>921</v>
      </c>
      <c r="X3" s="455" t="s">
        <v>922</v>
      </c>
      <c r="Y3" s="461"/>
    </row>
    <row r="4" ht="13.5" spans="1:24">
      <c r="A4" s="437" t="s">
        <v>923</v>
      </c>
      <c r="B4" s="438"/>
      <c r="C4" s="438"/>
      <c r="D4" s="438"/>
      <c r="E4" s="438"/>
      <c r="F4" s="438"/>
      <c r="G4" s="438"/>
      <c r="H4" s="438"/>
      <c r="I4" s="438"/>
      <c r="J4" s="438"/>
      <c r="K4" s="438"/>
      <c r="L4" s="438"/>
      <c r="M4" s="438"/>
      <c r="N4" s="438"/>
      <c r="O4" s="438"/>
      <c r="P4" s="438"/>
      <c r="Q4" s="438"/>
      <c r="R4" s="438"/>
      <c r="S4" s="438"/>
      <c r="T4" s="438"/>
      <c r="U4" s="438"/>
      <c r="V4" s="438"/>
      <c r="W4" s="438"/>
      <c r="X4" s="456"/>
    </row>
    <row r="5" ht="16.5" spans="1:25">
      <c r="A5" s="439">
        <v>0.5</v>
      </c>
      <c r="B5" s="440">
        <v>101.435</v>
      </c>
      <c r="C5" s="440">
        <v>86.1785</v>
      </c>
      <c r="D5" s="440">
        <v>145.85</v>
      </c>
      <c r="E5" s="440">
        <v>118.361</v>
      </c>
      <c r="F5" s="440">
        <v>105.0365</v>
      </c>
      <c r="G5" s="440">
        <v>141.8075</v>
      </c>
      <c r="H5" s="440">
        <v>105.5405</v>
      </c>
      <c r="I5" s="440">
        <v>98.3375</v>
      </c>
      <c r="J5" s="440">
        <v>104.9945</v>
      </c>
      <c r="K5" s="440">
        <v>121.4375</v>
      </c>
      <c r="L5" s="440">
        <v>95.1135</v>
      </c>
      <c r="M5" s="440">
        <v>96.374</v>
      </c>
      <c r="N5" s="440">
        <v>76.4975</v>
      </c>
      <c r="O5" s="440">
        <v>80.0675</v>
      </c>
      <c r="P5" s="440">
        <v>89.213</v>
      </c>
      <c r="Q5" s="440">
        <v>91.46</v>
      </c>
      <c r="R5" s="440">
        <v>115.2845</v>
      </c>
      <c r="S5" s="440">
        <v>59.687</v>
      </c>
      <c r="T5" s="440">
        <v>87.239</v>
      </c>
      <c r="U5" s="440">
        <v>82.766</v>
      </c>
      <c r="V5" s="440">
        <v>86.1785</v>
      </c>
      <c r="W5" s="440">
        <v>133.4495</v>
      </c>
      <c r="X5" s="440">
        <v>134.3105</v>
      </c>
      <c r="Y5" s="462" t="s">
        <v>924</v>
      </c>
    </row>
    <row r="6" ht="13" customHeight="1" spans="1:24">
      <c r="A6" s="439" t="s">
        <v>925</v>
      </c>
      <c r="B6" s="439"/>
      <c r="C6" s="439"/>
      <c r="D6" s="439"/>
      <c r="E6" s="439"/>
      <c r="F6" s="439"/>
      <c r="G6" s="439"/>
      <c r="H6" s="439"/>
      <c r="I6" s="439"/>
      <c r="J6" s="439"/>
      <c r="K6" s="439"/>
      <c r="L6" s="439"/>
      <c r="M6" s="439"/>
      <c r="N6" s="439"/>
      <c r="O6" s="439"/>
      <c r="P6" s="439"/>
      <c r="Q6" s="439"/>
      <c r="R6" s="439"/>
      <c r="S6" s="439"/>
      <c r="T6" s="439"/>
      <c r="U6" s="439"/>
      <c r="V6" s="439"/>
      <c r="W6" s="439"/>
      <c r="X6" s="439"/>
    </row>
    <row r="7" ht="16.5" spans="1:24">
      <c r="A7" s="439">
        <v>0.5</v>
      </c>
      <c r="B7" s="441">
        <v>144.78</v>
      </c>
      <c r="C7" s="441">
        <v>88.9604</v>
      </c>
      <c r="D7" s="441">
        <v>178.17</v>
      </c>
      <c r="E7" s="441">
        <v>120.23</v>
      </c>
      <c r="F7" s="441">
        <v>119.4566</v>
      </c>
      <c r="G7" s="441">
        <v>143.3278</v>
      </c>
      <c r="H7" s="441">
        <v>120.9618</v>
      </c>
      <c r="I7" s="441">
        <v>107.309</v>
      </c>
      <c r="J7" s="441">
        <v>118.5238</v>
      </c>
      <c r="K7" s="441">
        <v>129.2828</v>
      </c>
      <c r="L7" s="441">
        <v>99.967</v>
      </c>
      <c r="M7" s="441">
        <v>101.6592</v>
      </c>
      <c r="N7" s="441">
        <v>81.0528</v>
      </c>
      <c r="O7" s="441">
        <v>84.6568</v>
      </c>
      <c r="P7" s="441">
        <v>94.4406</v>
      </c>
      <c r="Q7" s="441">
        <v>94.8116</v>
      </c>
      <c r="R7" s="441">
        <v>109.5668</v>
      </c>
      <c r="S7" s="441">
        <v>62.9268</v>
      </c>
      <c r="T7" s="441">
        <v>92.151</v>
      </c>
      <c r="U7" s="441">
        <v>87.3386</v>
      </c>
      <c r="V7" s="441">
        <v>88.9604</v>
      </c>
      <c r="W7" s="441">
        <v>146.6668</v>
      </c>
      <c r="X7" s="441">
        <v>147.2286</v>
      </c>
    </row>
    <row r="8" ht="16.5" spans="1:24">
      <c r="A8" s="439">
        <v>1</v>
      </c>
      <c r="B8" s="441">
        <v>163.3</v>
      </c>
      <c r="C8" s="441">
        <v>110.3954</v>
      </c>
      <c r="D8" s="441">
        <v>227.43</v>
      </c>
      <c r="E8" s="441">
        <v>155.62</v>
      </c>
      <c r="F8" s="441">
        <v>150.5906</v>
      </c>
      <c r="G8" s="441">
        <v>191.8246</v>
      </c>
      <c r="H8" s="441">
        <v>158.5088</v>
      </c>
      <c r="I8" s="441">
        <v>126.3484</v>
      </c>
      <c r="J8" s="441">
        <v>144.5168</v>
      </c>
      <c r="K8" s="441">
        <v>171.3348</v>
      </c>
      <c r="L8" s="441">
        <v>127.7196</v>
      </c>
      <c r="M8" s="441">
        <v>129.7722</v>
      </c>
      <c r="N8" s="441">
        <v>100.5056</v>
      </c>
      <c r="O8" s="441">
        <v>105.4134</v>
      </c>
      <c r="P8" s="441">
        <v>116.3844</v>
      </c>
      <c r="Q8" s="441">
        <v>115.6</v>
      </c>
      <c r="R8" s="441">
        <v>142.6512</v>
      </c>
      <c r="S8" s="441">
        <v>68.7374</v>
      </c>
      <c r="T8" s="441">
        <v>115.6318</v>
      </c>
      <c r="U8" s="441">
        <v>109.0704</v>
      </c>
      <c r="V8" s="441">
        <v>110.3954</v>
      </c>
      <c r="W8" s="441">
        <v>168.971</v>
      </c>
      <c r="X8" s="441">
        <v>169.7978</v>
      </c>
    </row>
    <row r="9" ht="16.5" spans="1:24">
      <c r="A9" s="439">
        <v>1.5</v>
      </c>
      <c r="B9" s="441">
        <v>185.265</v>
      </c>
      <c r="C9" s="441">
        <v>135.3178</v>
      </c>
      <c r="D9" s="441">
        <v>275.895</v>
      </c>
      <c r="E9" s="441">
        <v>182.632</v>
      </c>
      <c r="F9" s="441">
        <v>184.6131</v>
      </c>
      <c r="G9" s="441">
        <v>237.7668</v>
      </c>
      <c r="H9" s="441">
        <v>193.6973</v>
      </c>
      <c r="I9" s="441">
        <v>154.1381</v>
      </c>
      <c r="J9" s="441">
        <v>176.9811</v>
      </c>
      <c r="K9" s="441">
        <v>213.8638</v>
      </c>
      <c r="L9" s="441">
        <v>154.8309</v>
      </c>
      <c r="M9" s="441">
        <v>158.2456</v>
      </c>
      <c r="N9" s="441">
        <v>121.8134</v>
      </c>
      <c r="O9" s="441">
        <v>128.0356</v>
      </c>
      <c r="P9" s="441">
        <v>139.0172</v>
      </c>
      <c r="Q9" s="441">
        <v>138.7734</v>
      </c>
      <c r="R9" s="441">
        <v>174.082</v>
      </c>
      <c r="S9" s="441">
        <v>76.88</v>
      </c>
      <c r="T9" s="441">
        <v>140.957</v>
      </c>
      <c r="U9" s="441">
        <v>132.6466</v>
      </c>
      <c r="V9" s="441">
        <v>135.3178</v>
      </c>
      <c r="W9" s="441">
        <v>190.7982</v>
      </c>
      <c r="X9" s="441">
        <v>191.7734</v>
      </c>
    </row>
    <row r="10" ht="16.5" spans="1:24">
      <c r="A10" s="439">
        <v>2</v>
      </c>
      <c r="B10" s="440">
        <v>206.17</v>
      </c>
      <c r="C10" s="440">
        <v>158.1414</v>
      </c>
      <c r="D10" s="440">
        <v>320.12</v>
      </c>
      <c r="E10" s="440">
        <v>205.951</v>
      </c>
      <c r="F10" s="440">
        <v>216.4202</v>
      </c>
      <c r="G10" s="440">
        <v>282.1826</v>
      </c>
      <c r="H10" s="440">
        <v>226.151</v>
      </c>
      <c r="I10" s="440">
        <v>180.1576</v>
      </c>
      <c r="J10" s="440">
        <v>207.3254</v>
      </c>
      <c r="K10" s="440">
        <v>249.5664</v>
      </c>
      <c r="L10" s="440">
        <v>180.2144</v>
      </c>
      <c r="M10" s="440">
        <v>183.7192</v>
      </c>
      <c r="N10" s="440">
        <v>142.0506</v>
      </c>
      <c r="O10" s="440">
        <v>149.4918</v>
      </c>
      <c r="P10" s="440">
        <v>159.795</v>
      </c>
      <c r="Q10" s="440">
        <v>159.5194</v>
      </c>
      <c r="R10" s="440">
        <v>203.043</v>
      </c>
      <c r="S10" s="440">
        <v>84.694</v>
      </c>
      <c r="T10" s="440">
        <v>164.9784</v>
      </c>
      <c r="U10" s="440">
        <v>155.0356</v>
      </c>
      <c r="V10" s="440">
        <v>158.1414</v>
      </c>
      <c r="W10" s="440">
        <v>211.8834</v>
      </c>
      <c r="X10" s="440">
        <v>212.8374</v>
      </c>
    </row>
    <row r="11" ht="12" customHeight="1" spans="1:24">
      <c r="A11" s="442" t="s">
        <v>926</v>
      </c>
      <c r="B11" s="442"/>
      <c r="C11" s="442"/>
      <c r="D11" s="442"/>
      <c r="E11" s="442"/>
      <c r="F11" s="442"/>
      <c r="G11" s="442"/>
      <c r="H11" s="442"/>
      <c r="I11" s="442"/>
      <c r="J11" s="442"/>
      <c r="K11" s="442"/>
      <c r="L11" s="442"/>
      <c r="M11" s="442"/>
      <c r="N11" s="442"/>
      <c r="O11" s="442"/>
      <c r="P11" s="442"/>
      <c r="Q11" s="442"/>
      <c r="R11" s="442"/>
      <c r="S11" s="442"/>
      <c r="T11" s="442"/>
      <c r="U11" s="442"/>
      <c r="V11" s="442"/>
      <c r="W11" s="442"/>
      <c r="X11" s="442"/>
    </row>
    <row r="12" ht="16.5" spans="1:24">
      <c r="A12" s="442">
        <v>0.5</v>
      </c>
      <c r="B12" s="443">
        <v>144.15</v>
      </c>
      <c r="C12" s="443">
        <v>142.5645</v>
      </c>
      <c r="D12" s="443">
        <v>229.2</v>
      </c>
      <c r="E12" s="443">
        <v>152.28225</v>
      </c>
      <c r="F12" s="443">
        <v>133.5975</v>
      </c>
      <c r="G12" s="443">
        <v>243.06</v>
      </c>
      <c r="H12" s="443">
        <v>135.3405</v>
      </c>
      <c r="I12" s="443">
        <v>119.5695</v>
      </c>
      <c r="J12" s="443">
        <v>132.474</v>
      </c>
      <c r="K12" s="443">
        <v>162.0945</v>
      </c>
      <c r="L12" s="443">
        <v>137.9045</v>
      </c>
      <c r="M12" s="443">
        <v>116.409</v>
      </c>
      <c r="N12" s="443">
        <v>94.359</v>
      </c>
      <c r="O12" s="443">
        <v>100.512</v>
      </c>
      <c r="P12" s="443">
        <v>109.941</v>
      </c>
      <c r="Q12" s="443">
        <v>152.4345</v>
      </c>
      <c r="R12" s="443">
        <v>171.3975</v>
      </c>
      <c r="S12" s="443">
        <v>65.3265</v>
      </c>
      <c r="T12" s="443">
        <v>90.537</v>
      </c>
      <c r="U12" s="443">
        <v>97.0575</v>
      </c>
      <c r="V12" s="443">
        <v>110.067</v>
      </c>
      <c r="W12" s="443">
        <v>144.7695</v>
      </c>
      <c r="X12" s="443">
        <v>146.145</v>
      </c>
    </row>
    <row r="13" ht="16.5" spans="1:24">
      <c r="A13" s="442">
        <v>1</v>
      </c>
      <c r="B13" s="443">
        <v>167.225</v>
      </c>
      <c r="C13" s="443">
        <v>142.4765</v>
      </c>
      <c r="D13" s="443">
        <v>275.375</v>
      </c>
      <c r="E13" s="443">
        <v>185.3795</v>
      </c>
      <c r="F13" s="443">
        <v>153.407</v>
      </c>
      <c r="G13" s="443">
        <v>286.085</v>
      </c>
      <c r="H13" s="443">
        <v>155.318</v>
      </c>
      <c r="I13" s="443">
        <v>131.4305</v>
      </c>
      <c r="J13" s="443">
        <v>148.8605</v>
      </c>
      <c r="K13" s="443">
        <v>203.702</v>
      </c>
      <c r="L13" s="443">
        <v>158.6065</v>
      </c>
      <c r="M13" s="443">
        <v>136.502</v>
      </c>
      <c r="N13" s="443">
        <v>108.782</v>
      </c>
      <c r="O13" s="443">
        <v>114.5045</v>
      </c>
      <c r="P13" s="443">
        <v>121.277</v>
      </c>
      <c r="Q13" s="443">
        <v>165.5975</v>
      </c>
      <c r="R13" s="443">
        <v>200.09</v>
      </c>
      <c r="S13" s="443">
        <v>66.1835</v>
      </c>
      <c r="T13" s="443">
        <v>125.54</v>
      </c>
      <c r="U13" s="443">
        <v>118.988</v>
      </c>
      <c r="V13" s="443">
        <v>133.226</v>
      </c>
      <c r="W13" s="443">
        <v>167.0465</v>
      </c>
      <c r="X13" s="443">
        <v>168.38</v>
      </c>
    </row>
    <row r="14" ht="16.5" spans="1:24">
      <c r="A14" s="442">
        <v>1.5</v>
      </c>
      <c r="B14" s="443">
        <v>192.1375</v>
      </c>
      <c r="C14" s="443">
        <v>165.2575</v>
      </c>
      <c r="D14" s="443">
        <v>323.3875</v>
      </c>
      <c r="E14" s="443">
        <v>226.26775</v>
      </c>
      <c r="F14" s="443">
        <v>173.28475</v>
      </c>
      <c r="G14" s="443">
        <v>343.3585</v>
      </c>
      <c r="H14" s="443">
        <v>175.33225</v>
      </c>
      <c r="I14" s="443">
        <v>143.31775</v>
      </c>
      <c r="J14" s="443">
        <v>165.15775</v>
      </c>
      <c r="K14" s="443">
        <v>249.0685</v>
      </c>
      <c r="L14" s="443">
        <v>187.56675</v>
      </c>
      <c r="M14" s="443">
        <v>161.299</v>
      </c>
      <c r="N14" s="443">
        <v>125.452</v>
      </c>
      <c r="O14" s="443">
        <v>132.214</v>
      </c>
      <c r="P14" s="443">
        <v>140.635</v>
      </c>
      <c r="Q14" s="443">
        <v>193.198</v>
      </c>
      <c r="R14" s="443">
        <v>246.895</v>
      </c>
      <c r="S14" s="443">
        <v>74.506</v>
      </c>
      <c r="T14" s="443">
        <v>145.2445</v>
      </c>
      <c r="U14" s="443">
        <v>137.5165</v>
      </c>
      <c r="V14" s="443">
        <v>154.327</v>
      </c>
      <c r="W14" s="443">
        <v>188.1055</v>
      </c>
      <c r="X14" s="443">
        <v>189.5125</v>
      </c>
    </row>
    <row r="15" ht="16.5" spans="1:24">
      <c r="A15" s="442">
        <v>2</v>
      </c>
      <c r="B15" s="443">
        <v>217.05</v>
      </c>
      <c r="C15" s="443">
        <v>188.028</v>
      </c>
      <c r="D15" s="443">
        <v>371.4</v>
      </c>
      <c r="E15" s="443">
        <v>267.1665</v>
      </c>
      <c r="F15" s="443">
        <v>193.1205</v>
      </c>
      <c r="G15" s="443">
        <v>400.632</v>
      </c>
      <c r="H15" s="443">
        <v>195.336</v>
      </c>
      <c r="I15" s="443">
        <v>155.0475</v>
      </c>
      <c r="J15" s="443">
        <v>181.3605</v>
      </c>
      <c r="K15" s="443">
        <v>294.435</v>
      </c>
      <c r="L15" s="443">
        <v>216.527</v>
      </c>
      <c r="M15" s="443">
        <v>186.096</v>
      </c>
      <c r="N15" s="443">
        <v>142.122</v>
      </c>
      <c r="O15" s="443">
        <v>149.9235</v>
      </c>
      <c r="P15" s="443">
        <v>160.0035</v>
      </c>
      <c r="Q15" s="443">
        <v>220.809</v>
      </c>
      <c r="R15" s="443">
        <v>293.7</v>
      </c>
      <c r="S15" s="443">
        <v>82.839</v>
      </c>
      <c r="T15" s="443">
        <v>164.949</v>
      </c>
      <c r="U15" s="443">
        <v>156.0345</v>
      </c>
      <c r="V15" s="443">
        <v>175.428</v>
      </c>
      <c r="W15" s="443">
        <v>209.091</v>
      </c>
      <c r="X15" s="443">
        <v>210.4035</v>
      </c>
    </row>
    <row r="16" ht="16.5" spans="1:24">
      <c r="A16" s="442">
        <v>2.5</v>
      </c>
      <c r="B16" s="443">
        <v>241.9625</v>
      </c>
      <c r="C16" s="443">
        <v>210.809</v>
      </c>
      <c r="D16" s="443">
        <v>419.4125</v>
      </c>
      <c r="E16" s="443">
        <v>308.05475</v>
      </c>
      <c r="F16" s="443">
        <v>213.81725</v>
      </c>
      <c r="G16" s="443">
        <v>428.075</v>
      </c>
      <c r="H16" s="443">
        <v>216.62075</v>
      </c>
      <c r="I16" s="443">
        <v>164.79275</v>
      </c>
      <c r="J16" s="443">
        <v>196.77575</v>
      </c>
      <c r="K16" s="443">
        <v>330.803</v>
      </c>
      <c r="L16" s="443">
        <v>245.48725</v>
      </c>
      <c r="M16" s="443">
        <v>210.893</v>
      </c>
      <c r="N16" s="443">
        <v>158.792</v>
      </c>
      <c r="O16" s="443">
        <v>167.633</v>
      </c>
      <c r="P16" s="443">
        <v>179.372</v>
      </c>
      <c r="Q16" s="443">
        <v>248.4095</v>
      </c>
      <c r="R16" s="443">
        <v>340.505</v>
      </c>
      <c r="S16" s="443">
        <v>91.172</v>
      </c>
      <c r="T16" s="443">
        <v>184.664</v>
      </c>
      <c r="U16" s="443">
        <v>174.5525</v>
      </c>
      <c r="V16" s="443">
        <v>196.529</v>
      </c>
      <c r="W16" s="443">
        <v>225.824</v>
      </c>
      <c r="X16" s="443">
        <v>227.714</v>
      </c>
    </row>
    <row r="17" ht="16.5" spans="1:24">
      <c r="A17" s="442">
        <v>3</v>
      </c>
      <c r="B17" s="443">
        <v>264.775</v>
      </c>
      <c r="C17" s="443">
        <v>211.4245</v>
      </c>
      <c r="D17" s="443">
        <v>469</v>
      </c>
      <c r="E17" s="443">
        <v>316.435</v>
      </c>
      <c r="F17" s="443">
        <v>241.465</v>
      </c>
      <c r="G17" s="443">
        <v>482.9965</v>
      </c>
      <c r="H17" s="443">
        <v>243.3865</v>
      </c>
      <c r="I17" s="443">
        <v>185.5</v>
      </c>
      <c r="J17" s="443">
        <v>222.0085</v>
      </c>
      <c r="K17" s="443">
        <v>375.7495</v>
      </c>
      <c r="L17" s="443">
        <v>250.6335</v>
      </c>
      <c r="M17" s="443">
        <v>209.839</v>
      </c>
      <c r="N17" s="443">
        <v>162.3055</v>
      </c>
      <c r="O17" s="443">
        <v>172.081</v>
      </c>
      <c r="P17" s="443">
        <v>182.5495</v>
      </c>
      <c r="Q17" s="443">
        <v>251.944</v>
      </c>
      <c r="R17" s="443">
        <v>349.0375</v>
      </c>
      <c r="S17" s="443">
        <v>94.15</v>
      </c>
      <c r="T17" s="443">
        <v>187.978</v>
      </c>
      <c r="U17" s="443">
        <v>177.8875</v>
      </c>
      <c r="V17" s="443">
        <v>199.108</v>
      </c>
      <c r="W17" s="443">
        <v>256.4275</v>
      </c>
      <c r="X17" s="443">
        <v>258.034</v>
      </c>
    </row>
    <row r="18" ht="16.5" spans="1:24">
      <c r="A18" s="442">
        <v>3.5</v>
      </c>
      <c r="B18" s="443">
        <v>287.5875</v>
      </c>
      <c r="C18" s="443">
        <v>232.893</v>
      </c>
      <c r="D18" s="443">
        <v>518.5875</v>
      </c>
      <c r="E18" s="443">
        <v>351.29625</v>
      </c>
      <c r="F18" s="443">
        <v>269.11275</v>
      </c>
      <c r="G18" s="443">
        <v>537.9075</v>
      </c>
      <c r="H18" s="443">
        <v>270.15225</v>
      </c>
      <c r="I18" s="443">
        <v>206.21775</v>
      </c>
      <c r="J18" s="443">
        <v>247.25175</v>
      </c>
      <c r="K18" s="443">
        <v>420.696</v>
      </c>
      <c r="L18" s="443">
        <v>278.79575</v>
      </c>
      <c r="M18" s="443">
        <v>229.743</v>
      </c>
      <c r="N18" s="443">
        <v>178.3245</v>
      </c>
      <c r="O18" s="443">
        <v>189.1815</v>
      </c>
      <c r="P18" s="443">
        <v>200.658</v>
      </c>
      <c r="Q18" s="443">
        <v>277.686</v>
      </c>
      <c r="R18" s="443">
        <v>389.07</v>
      </c>
      <c r="S18" s="443">
        <v>101.4855</v>
      </c>
      <c r="T18" s="443">
        <v>206.8425</v>
      </c>
      <c r="U18" s="443">
        <v>195.6285</v>
      </c>
      <c r="V18" s="443">
        <v>219.2115</v>
      </c>
      <c r="W18" s="443">
        <v>287.031</v>
      </c>
      <c r="X18" s="443">
        <v>288.354</v>
      </c>
    </row>
    <row r="19" ht="16.5" spans="1:24">
      <c r="A19" s="442">
        <v>4</v>
      </c>
      <c r="B19" s="443">
        <v>310.4</v>
      </c>
      <c r="C19" s="443">
        <v>254.3615</v>
      </c>
      <c r="D19" s="443">
        <v>568.175</v>
      </c>
      <c r="E19" s="443">
        <v>386.1575</v>
      </c>
      <c r="F19" s="443">
        <v>279.572</v>
      </c>
      <c r="G19" s="443">
        <v>616.0865</v>
      </c>
      <c r="H19" s="443">
        <v>290.366</v>
      </c>
      <c r="I19" s="443">
        <v>227.723</v>
      </c>
      <c r="J19" s="443">
        <v>251.5265</v>
      </c>
      <c r="K19" s="443">
        <v>459.1535</v>
      </c>
      <c r="L19" s="443">
        <v>306.958</v>
      </c>
      <c r="M19" s="443">
        <v>249.647</v>
      </c>
      <c r="N19" s="443">
        <v>194.3435</v>
      </c>
      <c r="O19" s="443">
        <v>206.282</v>
      </c>
      <c r="P19" s="443">
        <v>218.7665</v>
      </c>
      <c r="Q19" s="443">
        <v>303.4175</v>
      </c>
      <c r="R19" s="443">
        <v>429.092</v>
      </c>
      <c r="S19" s="443">
        <v>108.8315</v>
      </c>
      <c r="T19" s="443">
        <v>225.707</v>
      </c>
      <c r="U19" s="443">
        <v>213.38</v>
      </c>
      <c r="V19" s="443">
        <v>239.3045</v>
      </c>
      <c r="W19" s="443">
        <v>315.3875</v>
      </c>
      <c r="X19" s="443">
        <v>317.9285</v>
      </c>
    </row>
    <row r="20" ht="16.5" spans="1:24">
      <c r="A20" s="442">
        <v>4.5</v>
      </c>
      <c r="B20" s="443">
        <v>333.2125</v>
      </c>
      <c r="C20" s="443">
        <v>275.83</v>
      </c>
      <c r="D20" s="443">
        <v>617.7625</v>
      </c>
      <c r="E20" s="443">
        <v>421.02925</v>
      </c>
      <c r="F20" s="443">
        <v>305.51875</v>
      </c>
      <c r="G20" s="443">
        <v>673.2025</v>
      </c>
      <c r="H20" s="443">
        <v>316.50175</v>
      </c>
      <c r="I20" s="443">
        <v>248.51425</v>
      </c>
      <c r="J20" s="443">
        <v>274.68025</v>
      </c>
      <c r="K20" s="443">
        <v>503.4595</v>
      </c>
      <c r="L20" s="443">
        <v>335.12025</v>
      </c>
      <c r="M20" s="443">
        <v>269.5405</v>
      </c>
      <c r="N20" s="443">
        <v>210.3625</v>
      </c>
      <c r="O20" s="443">
        <v>223.393</v>
      </c>
      <c r="P20" s="443">
        <v>236.875</v>
      </c>
      <c r="Q20" s="443">
        <v>329.1595</v>
      </c>
      <c r="R20" s="443">
        <v>469.1245</v>
      </c>
      <c r="S20" s="443">
        <v>116.167</v>
      </c>
      <c r="T20" s="443">
        <v>244.582</v>
      </c>
      <c r="U20" s="443">
        <v>231.121</v>
      </c>
      <c r="V20" s="443">
        <v>259.408</v>
      </c>
      <c r="W20" s="443">
        <v>345.7705</v>
      </c>
      <c r="X20" s="443">
        <v>348.175</v>
      </c>
    </row>
    <row r="21" ht="16.5" spans="1:24">
      <c r="A21" s="442">
        <v>5</v>
      </c>
      <c r="B21" s="443">
        <v>356.025</v>
      </c>
      <c r="C21" s="443">
        <v>297.2985</v>
      </c>
      <c r="D21" s="443">
        <v>667.35</v>
      </c>
      <c r="E21" s="443">
        <v>455.8905</v>
      </c>
      <c r="F21" s="443">
        <v>331.455</v>
      </c>
      <c r="G21" s="443">
        <v>730.308</v>
      </c>
      <c r="H21" s="443">
        <v>342.6375</v>
      </c>
      <c r="I21" s="443">
        <v>269.316</v>
      </c>
      <c r="J21" s="443">
        <v>297.834</v>
      </c>
      <c r="K21" s="443">
        <v>547.755</v>
      </c>
      <c r="L21" s="443">
        <v>363.2825</v>
      </c>
      <c r="M21" s="443">
        <v>289.4445</v>
      </c>
      <c r="N21" s="443">
        <v>226.371</v>
      </c>
      <c r="O21" s="443">
        <v>240.4935</v>
      </c>
      <c r="P21" s="443">
        <v>254.994</v>
      </c>
      <c r="Q21" s="443">
        <v>354.891</v>
      </c>
      <c r="R21" s="443">
        <v>509.157</v>
      </c>
      <c r="S21" s="443">
        <v>123.5025</v>
      </c>
      <c r="T21" s="443">
        <v>263.4465</v>
      </c>
      <c r="U21" s="443">
        <v>248.8725</v>
      </c>
      <c r="V21" s="443">
        <v>279.5115</v>
      </c>
      <c r="W21" s="443">
        <v>376.143</v>
      </c>
      <c r="X21" s="443">
        <v>378.4215</v>
      </c>
    </row>
    <row r="22" ht="16.5" spans="1:24">
      <c r="A22" s="442">
        <v>5.5</v>
      </c>
      <c r="B22" s="443">
        <v>373.0625</v>
      </c>
      <c r="C22" s="443">
        <v>257.804</v>
      </c>
      <c r="D22" s="443">
        <v>715.3625</v>
      </c>
      <c r="E22" s="443">
        <v>486.63575</v>
      </c>
      <c r="F22" s="443">
        <v>358.01075</v>
      </c>
      <c r="G22" s="443">
        <v>844.25</v>
      </c>
      <c r="H22" s="443">
        <v>395.81075</v>
      </c>
      <c r="I22" s="443">
        <v>309.93125</v>
      </c>
      <c r="J22" s="443">
        <v>335.48825</v>
      </c>
      <c r="K22" s="443">
        <v>581.7605</v>
      </c>
      <c r="L22" s="443">
        <v>336.23575</v>
      </c>
      <c r="M22" s="443">
        <v>302.6915</v>
      </c>
      <c r="N22" s="443">
        <v>229.6955</v>
      </c>
      <c r="O22" s="443">
        <v>243.3875</v>
      </c>
      <c r="P22" s="443">
        <v>257.552</v>
      </c>
      <c r="Q22" s="443">
        <v>357.512</v>
      </c>
      <c r="R22" s="443">
        <v>534.857</v>
      </c>
      <c r="S22" s="443">
        <v>126.4595</v>
      </c>
      <c r="T22" s="443">
        <v>267.9155</v>
      </c>
      <c r="U22" s="443">
        <v>251.8925</v>
      </c>
      <c r="V22" s="443">
        <v>282.584</v>
      </c>
      <c r="W22" s="443">
        <v>425.5835</v>
      </c>
      <c r="X22" s="443">
        <v>428.2085</v>
      </c>
    </row>
    <row r="23" ht="16.5" spans="1:24">
      <c r="A23" s="442">
        <v>6</v>
      </c>
      <c r="B23" s="443">
        <v>390.1</v>
      </c>
      <c r="C23" s="443">
        <v>274.432</v>
      </c>
      <c r="D23" s="443">
        <v>763.375</v>
      </c>
      <c r="E23" s="443">
        <v>521.1925</v>
      </c>
      <c r="F23" s="443">
        <v>381.721</v>
      </c>
      <c r="G23" s="443">
        <v>904.0225</v>
      </c>
      <c r="H23" s="443">
        <v>421.5265</v>
      </c>
      <c r="I23" s="443">
        <v>330.334</v>
      </c>
      <c r="J23" s="443">
        <v>357.655</v>
      </c>
      <c r="K23" s="443">
        <v>626.2555</v>
      </c>
      <c r="L23" s="443">
        <v>358.098</v>
      </c>
      <c r="M23" s="443">
        <v>322.732</v>
      </c>
      <c r="N23" s="443">
        <v>244.3915</v>
      </c>
      <c r="O23" s="443">
        <v>259.018</v>
      </c>
      <c r="P23" s="443">
        <v>274.1065</v>
      </c>
      <c r="Q23" s="443">
        <v>380.9335</v>
      </c>
      <c r="R23" s="443">
        <v>573.85</v>
      </c>
      <c r="S23" s="443">
        <v>132.2515</v>
      </c>
      <c r="T23" s="443">
        <v>285.2365</v>
      </c>
      <c r="U23" s="443">
        <v>268.111</v>
      </c>
      <c r="V23" s="443">
        <v>300.9235</v>
      </c>
      <c r="W23" s="443">
        <v>458.1085</v>
      </c>
      <c r="X23" s="443">
        <v>460.639</v>
      </c>
    </row>
    <row r="24" ht="16.5" spans="1:24">
      <c r="A24" s="442">
        <v>6.5</v>
      </c>
      <c r="B24" s="443">
        <v>407.1375</v>
      </c>
      <c r="C24" s="443">
        <v>291.06</v>
      </c>
      <c r="D24" s="443">
        <v>811.3875</v>
      </c>
      <c r="E24" s="443">
        <v>555.75975</v>
      </c>
      <c r="F24" s="443">
        <v>405.44175</v>
      </c>
      <c r="G24" s="443">
        <v>963.7845</v>
      </c>
      <c r="H24" s="443">
        <v>447.23175</v>
      </c>
      <c r="I24" s="443">
        <v>350.73675</v>
      </c>
      <c r="J24" s="443">
        <v>379.82175</v>
      </c>
      <c r="K24" s="443">
        <v>670.7505</v>
      </c>
      <c r="L24" s="443">
        <v>379.97075</v>
      </c>
      <c r="M24" s="443">
        <v>342.783</v>
      </c>
      <c r="N24" s="443">
        <v>259.077</v>
      </c>
      <c r="O24" s="443">
        <v>274.6485</v>
      </c>
      <c r="P24" s="443">
        <v>290.6505</v>
      </c>
      <c r="Q24" s="443">
        <v>404.355</v>
      </c>
      <c r="R24" s="443">
        <v>612.843</v>
      </c>
      <c r="S24" s="443">
        <v>138.0435</v>
      </c>
      <c r="T24" s="443">
        <v>302.5575</v>
      </c>
      <c r="U24" s="443">
        <v>284.3295</v>
      </c>
      <c r="V24" s="443">
        <v>319.2525</v>
      </c>
      <c r="W24" s="443">
        <v>490.644</v>
      </c>
      <c r="X24" s="443">
        <v>493.059</v>
      </c>
    </row>
    <row r="25" ht="16.5" spans="1:24">
      <c r="A25" s="442">
        <v>7</v>
      </c>
      <c r="B25" s="443">
        <v>424.175</v>
      </c>
      <c r="C25" s="443">
        <v>307.688</v>
      </c>
      <c r="D25" s="443">
        <v>859.4</v>
      </c>
      <c r="E25" s="443">
        <v>590.327</v>
      </c>
      <c r="F25" s="443">
        <v>429.152</v>
      </c>
      <c r="G25" s="443">
        <v>1023.5465</v>
      </c>
      <c r="H25" s="443">
        <v>472.9475</v>
      </c>
      <c r="I25" s="443">
        <v>371.15</v>
      </c>
      <c r="J25" s="443">
        <v>401.9885</v>
      </c>
      <c r="K25" s="443">
        <v>715.2455</v>
      </c>
      <c r="L25" s="443">
        <v>401.8435</v>
      </c>
      <c r="M25" s="443">
        <v>362.834</v>
      </c>
      <c r="N25" s="443">
        <v>273.7625</v>
      </c>
      <c r="O25" s="443">
        <v>290.279</v>
      </c>
      <c r="P25" s="443">
        <v>307.205</v>
      </c>
      <c r="Q25" s="443">
        <v>427.7765</v>
      </c>
      <c r="R25" s="443">
        <v>651.8255</v>
      </c>
      <c r="S25" s="443">
        <v>143.8355</v>
      </c>
      <c r="T25" s="443">
        <v>319.889</v>
      </c>
      <c r="U25" s="443">
        <v>300.5375</v>
      </c>
      <c r="V25" s="443">
        <v>337.592</v>
      </c>
      <c r="W25" s="443">
        <v>523.169</v>
      </c>
      <c r="X25" s="443">
        <v>525.4895</v>
      </c>
    </row>
    <row r="26" ht="16.5" spans="1:24">
      <c r="A26" s="442">
        <v>7.5</v>
      </c>
      <c r="B26" s="443">
        <v>441.2125</v>
      </c>
      <c r="C26" s="443">
        <v>324.3055</v>
      </c>
      <c r="D26" s="443">
        <v>907.4125</v>
      </c>
      <c r="E26" s="443">
        <v>624.88375</v>
      </c>
      <c r="F26" s="443">
        <v>452.87275</v>
      </c>
      <c r="G26" s="443">
        <v>1083.319</v>
      </c>
      <c r="H26" s="443">
        <v>498.65275</v>
      </c>
      <c r="I26" s="443">
        <v>391.55275</v>
      </c>
      <c r="J26" s="443">
        <v>424.15525</v>
      </c>
      <c r="K26" s="443">
        <v>759.7405</v>
      </c>
      <c r="L26" s="443">
        <v>423.71625</v>
      </c>
      <c r="M26" s="443">
        <v>382.8745</v>
      </c>
      <c r="N26" s="443">
        <v>288.448</v>
      </c>
      <c r="O26" s="443">
        <v>305.9095</v>
      </c>
      <c r="P26" s="443">
        <v>323.7595</v>
      </c>
      <c r="Q26" s="443">
        <v>451.198</v>
      </c>
      <c r="R26" s="443">
        <v>690.8185</v>
      </c>
      <c r="S26" s="443">
        <v>149.6275</v>
      </c>
      <c r="T26" s="443">
        <v>337.21</v>
      </c>
      <c r="U26" s="443">
        <v>316.756</v>
      </c>
      <c r="V26" s="443">
        <v>355.921</v>
      </c>
      <c r="W26" s="443">
        <v>555.7045</v>
      </c>
      <c r="X26" s="443">
        <v>557.9095</v>
      </c>
    </row>
    <row r="27" ht="16.5" spans="1:24">
      <c r="A27" s="442">
        <v>8</v>
      </c>
      <c r="B27" s="443">
        <v>458.25</v>
      </c>
      <c r="C27" s="443">
        <v>340.9335</v>
      </c>
      <c r="D27" s="443">
        <v>955.425</v>
      </c>
      <c r="E27" s="443">
        <v>659.451</v>
      </c>
      <c r="F27" s="443">
        <v>501.9405</v>
      </c>
      <c r="G27" s="443">
        <v>1218.366</v>
      </c>
      <c r="H27" s="443">
        <v>568.752</v>
      </c>
      <c r="I27" s="443">
        <v>443.319</v>
      </c>
      <c r="J27" s="443">
        <v>481.7595</v>
      </c>
      <c r="K27" s="443">
        <v>806.1465</v>
      </c>
      <c r="L27" s="443">
        <v>445.589</v>
      </c>
      <c r="M27" s="443">
        <v>402.9255</v>
      </c>
      <c r="N27" s="443">
        <v>303.1335</v>
      </c>
      <c r="O27" s="443">
        <v>321.54</v>
      </c>
      <c r="P27" s="443">
        <v>340.314</v>
      </c>
      <c r="Q27" s="443">
        <v>474.6195</v>
      </c>
      <c r="R27" s="443">
        <v>729.8115</v>
      </c>
      <c r="S27" s="443">
        <v>155.4195</v>
      </c>
      <c r="T27" s="443">
        <v>354.531</v>
      </c>
      <c r="U27" s="443">
        <v>332.9745</v>
      </c>
      <c r="V27" s="443">
        <v>374.2605</v>
      </c>
      <c r="W27" s="443">
        <v>573.4875</v>
      </c>
      <c r="X27" s="443">
        <v>576.1125</v>
      </c>
    </row>
    <row r="28" ht="16.5" spans="1:24">
      <c r="A28" s="442">
        <v>8.5</v>
      </c>
      <c r="B28" s="443">
        <v>475.2875</v>
      </c>
      <c r="C28" s="443">
        <v>357.5615</v>
      </c>
      <c r="D28" s="443">
        <v>1003.4375</v>
      </c>
      <c r="E28" s="443">
        <v>694.01825</v>
      </c>
      <c r="F28" s="443">
        <v>526.95275</v>
      </c>
      <c r="G28" s="443">
        <v>1282.097</v>
      </c>
      <c r="H28" s="443">
        <v>596.68325</v>
      </c>
      <c r="I28" s="443">
        <v>465.32825</v>
      </c>
      <c r="J28" s="443">
        <v>505.74275</v>
      </c>
      <c r="K28" s="443">
        <v>850.7465</v>
      </c>
      <c r="L28" s="443">
        <v>467.46175</v>
      </c>
      <c r="M28" s="443">
        <v>422.966</v>
      </c>
      <c r="N28" s="443">
        <v>317.819</v>
      </c>
      <c r="O28" s="443">
        <v>337.1705</v>
      </c>
      <c r="P28" s="443">
        <v>356.858</v>
      </c>
      <c r="Q28" s="443">
        <v>498.041</v>
      </c>
      <c r="R28" s="443">
        <v>768.794</v>
      </c>
      <c r="S28" s="443">
        <v>161.2115</v>
      </c>
      <c r="T28" s="443">
        <v>371.852</v>
      </c>
      <c r="U28" s="443">
        <v>349.193</v>
      </c>
      <c r="V28" s="443">
        <v>392.6</v>
      </c>
      <c r="W28" s="443">
        <v>605.183</v>
      </c>
      <c r="X28" s="443">
        <v>607.7345</v>
      </c>
    </row>
    <row r="29" ht="16.5" spans="1:24">
      <c r="A29" s="442">
        <v>9</v>
      </c>
      <c r="B29" s="443">
        <v>492.325</v>
      </c>
      <c r="C29" s="443">
        <v>374.1895</v>
      </c>
      <c r="D29" s="443">
        <v>1051.45</v>
      </c>
      <c r="E29" s="443">
        <v>728.5855</v>
      </c>
      <c r="F29" s="443">
        <v>551.9755</v>
      </c>
      <c r="G29" s="443">
        <v>1345.828</v>
      </c>
      <c r="H29" s="443">
        <v>624.625</v>
      </c>
      <c r="I29" s="443">
        <v>487.3375</v>
      </c>
      <c r="J29" s="443">
        <v>529.726</v>
      </c>
      <c r="K29" s="443">
        <v>895.357</v>
      </c>
      <c r="L29" s="443">
        <v>489.3345</v>
      </c>
      <c r="M29" s="443">
        <v>443.017</v>
      </c>
      <c r="N29" s="443">
        <v>332.5045</v>
      </c>
      <c r="O29" s="443">
        <v>352.801</v>
      </c>
      <c r="P29" s="443">
        <v>373.4125</v>
      </c>
      <c r="Q29" s="443">
        <v>521.4625</v>
      </c>
      <c r="R29" s="443">
        <v>807.787</v>
      </c>
      <c r="S29" s="443">
        <v>167.0035</v>
      </c>
      <c r="T29" s="443">
        <v>389.173</v>
      </c>
      <c r="U29" s="443">
        <v>365.4115</v>
      </c>
      <c r="V29" s="443">
        <v>410.929</v>
      </c>
      <c r="W29" s="443">
        <v>636.868</v>
      </c>
      <c r="X29" s="443">
        <v>639.3565</v>
      </c>
    </row>
    <row r="30" ht="16.5" spans="1:24">
      <c r="A30" s="442">
        <v>9.5</v>
      </c>
      <c r="B30" s="443">
        <v>509.3625</v>
      </c>
      <c r="C30" s="443">
        <v>390.8175</v>
      </c>
      <c r="D30" s="443">
        <v>1099.4625</v>
      </c>
      <c r="E30" s="443">
        <v>763.14225</v>
      </c>
      <c r="F30" s="443">
        <v>576.98775</v>
      </c>
      <c r="G30" s="443">
        <v>1409.5695</v>
      </c>
      <c r="H30" s="443">
        <v>652.56675</v>
      </c>
      <c r="I30" s="443">
        <v>509.34675</v>
      </c>
      <c r="J30" s="443">
        <v>553.70925</v>
      </c>
      <c r="K30" s="443">
        <v>939.957</v>
      </c>
      <c r="L30" s="443">
        <v>511.20725</v>
      </c>
      <c r="M30" s="443">
        <v>463.0575</v>
      </c>
      <c r="N30" s="443">
        <v>347.19</v>
      </c>
      <c r="O30" s="443">
        <v>368.4315</v>
      </c>
      <c r="P30" s="443">
        <v>389.967</v>
      </c>
      <c r="Q30" s="443">
        <v>544.884</v>
      </c>
      <c r="R30" s="443">
        <v>846.78</v>
      </c>
      <c r="S30" s="443">
        <v>172.7955</v>
      </c>
      <c r="T30" s="443">
        <v>406.5045</v>
      </c>
      <c r="U30" s="443">
        <v>381.63</v>
      </c>
      <c r="V30" s="443">
        <v>429.2685</v>
      </c>
      <c r="W30" s="443">
        <v>668.5635</v>
      </c>
      <c r="X30" s="443">
        <v>670.9785</v>
      </c>
    </row>
    <row r="31" ht="16.5" spans="1:24">
      <c r="A31" s="442">
        <v>10</v>
      </c>
      <c r="B31" s="443">
        <v>526.4</v>
      </c>
      <c r="C31" s="443">
        <v>407.435</v>
      </c>
      <c r="D31" s="443">
        <v>1147.475</v>
      </c>
      <c r="E31" s="443">
        <v>797.7095</v>
      </c>
      <c r="F31" s="443">
        <v>602</v>
      </c>
      <c r="G31" s="443">
        <v>1473.3005</v>
      </c>
      <c r="H31" s="443">
        <v>680.498</v>
      </c>
      <c r="I31" s="443">
        <v>531.356</v>
      </c>
      <c r="J31" s="443">
        <v>577.682</v>
      </c>
      <c r="K31" s="443">
        <v>984.557</v>
      </c>
      <c r="L31" s="443">
        <v>533.08</v>
      </c>
      <c r="M31" s="443">
        <v>483.1085</v>
      </c>
      <c r="N31" s="443">
        <v>361.886</v>
      </c>
      <c r="O31" s="443">
        <v>384.062</v>
      </c>
      <c r="P31" s="443">
        <v>406.511</v>
      </c>
      <c r="Q31" s="443">
        <v>568.3055</v>
      </c>
      <c r="R31" s="443">
        <v>885.773</v>
      </c>
      <c r="S31" s="443">
        <v>178.5875</v>
      </c>
      <c r="T31" s="443">
        <v>423.8255</v>
      </c>
      <c r="U31" s="443">
        <v>397.8485</v>
      </c>
      <c r="V31" s="443">
        <v>447.5975</v>
      </c>
      <c r="W31" s="443">
        <v>700.2485</v>
      </c>
      <c r="X31" s="443">
        <v>702.6005</v>
      </c>
    </row>
    <row r="32" ht="16.5" spans="1:24">
      <c r="A32" s="442">
        <v>10.5</v>
      </c>
      <c r="B32" s="443">
        <v>534.5125</v>
      </c>
      <c r="C32" s="443">
        <v>388.909</v>
      </c>
      <c r="D32" s="443">
        <v>1189.1875</v>
      </c>
      <c r="E32" s="443">
        <v>1030.62175</v>
      </c>
      <c r="F32" s="443">
        <v>624.22975</v>
      </c>
      <c r="G32" s="443">
        <v>1534.207</v>
      </c>
      <c r="H32" s="443">
        <v>704.62825</v>
      </c>
      <c r="I32" s="443">
        <v>550.97125</v>
      </c>
      <c r="J32" s="443">
        <v>599.01925</v>
      </c>
      <c r="K32" s="443">
        <v>1021.6915</v>
      </c>
      <c r="L32" s="443">
        <v>510.65325</v>
      </c>
      <c r="M32" s="443">
        <v>501.889</v>
      </c>
      <c r="N32" s="443">
        <v>395.3245</v>
      </c>
      <c r="O32" s="443">
        <v>405.0475</v>
      </c>
      <c r="P32" s="443">
        <v>408.397</v>
      </c>
      <c r="Q32" s="443">
        <v>569.866</v>
      </c>
      <c r="R32" s="443">
        <v>919.3585</v>
      </c>
      <c r="S32" s="443">
        <v>442.4275</v>
      </c>
      <c r="T32" s="443">
        <v>428.011</v>
      </c>
      <c r="U32" s="443">
        <v>411.253</v>
      </c>
      <c r="V32" s="443">
        <v>449.935</v>
      </c>
      <c r="W32" s="443">
        <v>725.5495</v>
      </c>
      <c r="X32" s="443">
        <v>729.2245</v>
      </c>
    </row>
    <row r="33" ht="16.5" spans="1:24">
      <c r="A33" s="442">
        <v>11</v>
      </c>
      <c r="B33" s="443">
        <v>542.625</v>
      </c>
      <c r="C33" s="443">
        <v>401.9565</v>
      </c>
      <c r="D33" s="443">
        <v>1230.9</v>
      </c>
      <c r="E33" s="443">
        <v>1066.806</v>
      </c>
      <c r="F33" s="443">
        <v>646.4595</v>
      </c>
      <c r="G33" s="443">
        <v>1595.103</v>
      </c>
      <c r="H33" s="443">
        <v>728.7585</v>
      </c>
      <c r="I33" s="443">
        <v>570.5865</v>
      </c>
      <c r="J33" s="443">
        <v>620.346</v>
      </c>
      <c r="K33" s="443">
        <v>1058.826</v>
      </c>
      <c r="L33" s="443">
        <v>528.6515</v>
      </c>
      <c r="M33" s="443">
        <v>521.4675</v>
      </c>
      <c r="N33" s="443">
        <v>408.5925</v>
      </c>
      <c r="O33" s="443">
        <v>418.641</v>
      </c>
      <c r="P33" s="443">
        <v>422.5365</v>
      </c>
      <c r="Q33" s="443">
        <v>589.707</v>
      </c>
      <c r="R33" s="443">
        <v>952.9545</v>
      </c>
      <c r="S33" s="443">
        <v>449.385</v>
      </c>
      <c r="T33" s="443">
        <v>442.3815</v>
      </c>
      <c r="U33" s="443">
        <v>425.0565</v>
      </c>
      <c r="V33" s="443">
        <v>465.051</v>
      </c>
      <c r="W33" s="443">
        <v>750.84</v>
      </c>
      <c r="X33" s="443">
        <v>755.8485</v>
      </c>
    </row>
    <row r="34" ht="16.5" spans="1:24">
      <c r="A34" s="442">
        <v>11.5</v>
      </c>
      <c r="B34" s="443">
        <v>550.7375</v>
      </c>
      <c r="C34" s="443">
        <v>415.004</v>
      </c>
      <c r="D34" s="443">
        <v>1272.6125</v>
      </c>
      <c r="E34" s="443">
        <v>1102.99025</v>
      </c>
      <c r="F34" s="443">
        <v>668.69975</v>
      </c>
      <c r="G34" s="443">
        <v>1656.0095</v>
      </c>
      <c r="H34" s="443">
        <v>752.88875</v>
      </c>
      <c r="I34" s="443">
        <v>590.20175</v>
      </c>
      <c r="J34" s="443">
        <v>641.68325</v>
      </c>
      <c r="K34" s="443">
        <v>1095.95</v>
      </c>
      <c r="L34" s="443">
        <v>546.64975</v>
      </c>
      <c r="M34" s="443">
        <v>541.0565</v>
      </c>
      <c r="N34" s="443">
        <v>421.85</v>
      </c>
      <c r="O34" s="443">
        <v>432.2345</v>
      </c>
      <c r="P34" s="443">
        <v>436.676</v>
      </c>
      <c r="Q34" s="443">
        <v>609.548</v>
      </c>
      <c r="R34" s="443">
        <v>986.5505</v>
      </c>
      <c r="S34" s="443">
        <v>456.3425</v>
      </c>
      <c r="T34" s="443">
        <v>456.752</v>
      </c>
      <c r="U34" s="443">
        <v>438.86</v>
      </c>
      <c r="V34" s="443">
        <v>480.1775</v>
      </c>
      <c r="W34" s="443">
        <v>776.1305</v>
      </c>
      <c r="X34" s="443">
        <v>782.4725</v>
      </c>
    </row>
    <row r="35" ht="16.5" spans="1:24">
      <c r="A35" s="442">
        <v>12</v>
      </c>
      <c r="B35" s="443">
        <v>558.85</v>
      </c>
      <c r="C35" s="443">
        <v>428.0515</v>
      </c>
      <c r="D35" s="443">
        <v>1314.325</v>
      </c>
      <c r="E35" s="443">
        <v>1139.1745</v>
      </c>
      <c r="F35" s="443">
        <v>690.9295</v>
      </c>
      <c r="G35" s="443">
        <v>1716.916</v>
      </c>
      <c r="H35" s="443">
        <v>777.019</v>
      </c>
      <c r="I35" s="443">
        <v>609.817</v>
      </c>
      <c r="J35" s="443">
        <v>663.01</v>
      </c>
      <c r="K35" s="443">
        <v>1133.0845</v>
      </c>
      <c r="L35" s="443">
        <v>564.6375</v>
      </c>
      <c r="M35" s="443">
        <v>560.6455</v>
      </c>
      <c r="N35" s="443">
        <v>435.118</v>
      </c>
      <c r="O35" s="443">
        <v>445.828</v>
      </c>
      <c r="P35" s="443">
        <v>450.826</v>
      </c>
      <c r="Q35" s="443">
        <v>629.389</v>
      </c>
      <c r="R35" s="443">
        <v>1020.136</v>
      </c>
      <c r="S35" s="443">
        <v>463.3</v>
      </c>
      <c r="T35" s="443">
        <v>471.133</v>
      </c>
      <c r="U35" s="443">
        <v>452.6635</v>
      </c>
      <c r="V35" s="443">
        <v>495.2935</v>
      </c>
      <c r="W35" s="443">
        <v>801.421</v>
      </c>
      <c r="X35" s="443">
        <v>809.0965</v>
      </c>
    </row>
    <row r="36" ht="16.5" spans="1:24">
      <c r="A36" s="442">
        <v>12.5</v>
      </c>
      <c r="B36" s="443">
        <v>566.9625</v>
      </c>
      <c r="C36" s="443">
        <v>441.0885</v>
      </c>
      <c r="D36" s="443">
        <v>1356.0375</v>
      </c>
      <c r="E36" s="443">
        <v>1175.35875</v>
      </c>
      <c r="F36" s="443">
        <v>785.59875</v>
      </c>
      <c r="G36" s="443">
        <v>2291.934</v>
      </c>
      <c r="H36" s="443">
        <v>884.45625</v>
      </c>
      <c r="I36" s="443">
        <v>680.45175</v>
      </c>
      <c r="J36" s="443">
        <v>740.42775</v>
      </c>
      <c r="K36" s="443">
        <v>1173.7995</v>
      </c>
      <c r="L36" s="443">
        <v>582.63575</v>
      </c>
      <c r="M36" s="443">
        <v>580.224</v>
      </c>
      <c r="N36" s="443">
        <v>448.3755</v>
      </c>
      <c r="O36" s="443">
        <v>459.4215</v>
      </c>
      <c r="P36" s="443">
        <v>464.9655</v>
      </c>
      <c r="Q36" s="443">
        <v>649.2405</v>
      </c>
      <c r="R36" s="443">
        <v>1053.732</v>
      </c>
      <c r="S36" s="443">
        <v>470.2575</v>
      </c>
      <c r="T36" s="443">
        <v>485.5035</v>
      </c>
      <c r="U36" s="443">
        <v>466.467</v>
      </c>
      <c r="V36" s="443">
        <v>510.4095</v>
      </c>
      <c r="W36" s="443">
        <v>821.5875</v>
      </c>
      <c r="X36" s="443">
        <v>823.7925</v>
      </c>
    </row>
    <row r="37" ht="16.5" spans="1:24">
      <c r="A37" s="442">
        <v>13</v>
      </c>
      <c r="B37" s="443">
        <v>575.075</v>
      </c>
      <c r="C37" s="443">
        <v>454.136</v>
      </c>
      <c r="D37" s="443">
        <v>1397.75</v>
      </c>
      <c r="E37" s="443">
        <v>1211.5535</v>
      </c>
      <c r="F37" s="443">
        <v>810.0965</v>
      </c>
      <c r="G37" s="443">
        <v>2370.4805</v>
      </c>
      <c r="H37" s="443">
        <v>911.0855</v>
      </c>
      <c r="I37" s="443">
        <v>701.6525</v>
      </c>
      <c r="J37" s="443">
        <v>763.508</v>
      </c>
      <c r="K37" s="443">
        <v>1211.039</v>
      </c>
      <c r="L37" s="443">
        <v>600.6235</v>
      </c>
      <c r="M37" s="443">
        <v>599.813</v>
      </c>
      <c r="N37" s="443">
        <v>461.6435</v>
      </c>
      <c r="O37" s="443">
        <v>473.015</v>
      </c>
      <c r="P37" s="443">
        <v>479.105</v>
      </c>
      <c r="Q37" s="443">
        <v>669.0815</v>
      </c>
      <c r="R37" s="443">
        <v>1087.3175</v>
      </c>
      <c r="S37" s="443">
        <v>477.215</v>
      </c>
      <c r="T37" s="443">
        <v>499.8845</v>
      </c>
      <c r="U37" s="443">
        <v>480.2705</v>
      </c>
      <c r="V37" s="443">
        <v>525.536</v>
      </c>
      <c r="W37" s="443">
        <v>846.731</v>
      </c>
      <c r="X37" s="443">
        <v>850.0385</v>
      </c>
    </row>
    <row r="38" ht="16.5" spans="1:24">
      <c r="A38" s="442">
        <v>13.5</v>
      </c>
      <c r="B38" s="443">
        <v>583.1875</v>
      </c>
      <c r="C38" s="443">
        <v>467.1835</v>
      </c>
      <c r="D38" s="443">
        <v>1439.4625</v>
      </c>
      <c r="E38" s="443">
        <v>1247.73775</v>
      </c>
      <c r="F38" s="443">
        <v>834.59425</v>
      </c>
      <c r="G38" s="443">
        <v>2449.0165</v>
      </c>
      <c r="H38" s="443">
        <v>937.71475</v>
      </c>
      <c r="I38" s="443">
        <v>722.86375</v>
      </c>
      <c r="J38" s="443">
        <v>786.58825</v>
      </c>
      <c r="K38" s="443">
        <v>1248.289</v>
      </c>
      <c r="L38" s="443">
        <v>618.62175</v>
      </c>
      <c r="M38" s="443">
        <v>619.402</v>
      </c>
      <c r="N38" s="443">
        <v>474.901</v>
      </c>
      <c r="O38" s="443">
        <v>486.6085</v>
      </c>
      <c r="P38" s="443">
        <v>493.2445</v>
      </c>
      <c r="Q38" s="443">
        <v>688.9225</v>
      </c>
      <c r="R38" s="443">
        <v>1120.9135</v>
      </c>
      <c r="S38" s="443">
        <v>484.1725</v>
      </c>
      <c r="T38" s="443">
        <v>514.255</v>
      </c>
      <c r="U38" s="443">
        <v>494.0845</v>
      </c>
      <c r="V38" s="443">
        <v>540.652</v>
      </c>
      <c r="W38" s="443">
        <v>871.8745</v>
      </c>
      <c r="X38" s="443">
        <v>876.2845</v>
      </c>
    </row>
    <row r="39" ht="16.5" spans="1:24">
      <c r="A39" s="442">
        <v>14</v>
      </c>
      <c r="B39" s="443">
        <v>591.3</v>
      </c>
      <c r="C39" s="443">
        <v>480.231</v>
      </c>
      <c r="D39" s="443">
        <v>1481.175</v>
      </c>
      <c r="E39" s="443">
        <v>1283.922</v>
      </c>
      <c r="F39" s="443">
        <v>859.092</v>
      </c>
      <c r="G39" s="443">
        <v>2527.563</v>
      </c>
      <c r="H39" s="443">
        <v>964.3545</v>
      </c>
      <c r="I39" s="443">
        <v>744.075</v>
      </c>
      <c r="J39" s="443">
        <v>809.679</v>
      </c>
      <c r="K39" s="443">
        <v>1285.5285</v>
      </c>
      <c r="L39" s="443">
        <v>636.62</v>
      </c>
      <c r="M39" s="443">
        <v>638.9805</v>
      </c>
      <c r="N39" s="443">
        <v>488.169</v>
      </c>
      <c r="O39" s="443">
        <v>500.202</v>
      </c>
      <c r="P39" s="443">
        <v>507.3945</v>
      </c>
      <c r="Q39" s="443">
        <v>708.7635</v>
      </c>
      <c r="R39" s="443">
        <v>1154.5095</v>
      </c>
      <c r="S39" s="443">
        <v>491.13</v>
      </c>
      <c r="T39" s="443">
        <v>528.6255</v>
      </c>
      <c r="U39" s="443">
        <v>507.888</v>
      </c>
      <c r="V39" s="443">
        <v>555.7785</v>
      </c>
      <c r="W39" s="443">
        <v>897.0075</v>
      </c>
      <c r="X39" s="443">
        <v>902.5305</v>
      </c>
    </row>
    <row r="40" ht="16.5" spans="1:24">
      <c r="A40" s="442">
        <v>14.5</v>
      </c>
      <c r="B40" s="443">
        <v>599.4125</v>
      </c>
      <c r="C40" s="443">
        <v>493.268</v>
      </c>
      <c r="D40" s="443">
        <v>1522.8875</v>
      </c>
      <c r="E40" s="443">
        <v>1320.10625</v>
      </c>
      <c r="F40" s="443">
        <v>883.58975</v>
      </c>
      <c r="G40" s="443">
        <v>2606.1095</v>
      </c>
      <c r="H40" s="443">
        <v>990.98375</v>
      </c>
      <c r="I40" s="443">
        <v>765.28625</v>
      </c>
      <c r="J40" s="443">
        <v>832.75925</v>
      </c>
      <c r="K40" s="443">
        <v>1322.7785</v>
      </c>
      <c r="L40" s="443">
        <v>654.60775</v>
      </c>
      <c r="M40" s="443">
        <v>658.5695</v>
      </c>
      <c r="N40" s="443">
        <v>501.4265</v>
      </c>
      <c r="O40" s="443">
        <v>513.7955</v>
      </c>
      <c r="P40" s="443">
        <v>521.534</v>
      </c>
      <c r="Q40" s="443">
        <v>728.615</v>
      </c>
      <c r="R40" s="443">
        <v>1188.095</v>
      </c>
      <c r="S40" s="443">
        <v>498.0875</v>
      </c>
      <c r="T40" s="443">
        <v>543.0065</v>
      </c>
      <c r="U40" s="443">
        <v>521.6915</v>
      </c>
      <c r="V40" s="443">
        <v>570.8945</v>
      </c>
      <c r="W40" s="443">
        <v>922.151</v>
      </c>
      <c r="X40" s="443">
        <v>928.787</v>
      </c>
    </row>
    <row r="41" ht="16.5" spans="1:24">
      <c r="A41" s="442">
        <v>15</v>
      </c>
      <c r="B41" s="443">
        <v>607.525</v>
      </c>
      <c r="C41" s="443">
        <v>506.3155</v>
      </c>
      <c r="D41" s="443">
        <v>1564.6</v>
      </c>
      <c r="E41" s="443">
        <v>1356.2905</v>
      </c>
      <c r="F41" s="443">
        <v>908.0875</v>
      </c>
      <c r="G41" s="443">
        <v>2684.6455</v>
      </c>
      <c r="H41" s="443">
        <v>1017.613</v>
      </c>
      <c r="I41" s="443">
        <v>786.4975</v>
      </c>
      <c r="J41" s="443">
        <v>855.85</v>
      </c>
      <c r="K41" s="443">
        <v>1360.018</v>
      </c>
      <c r="L41" s="443">
        <v>672.606</v>
      </c>
      <c r="M41" s="443">
        <v>678.1585</v>
      </c>
      <c r="N41" s="443">
        <v>514.6945</v>
      </c>
      <c r="O41" s="443">
        <v>527.389</v>
      </c>
      <c r="P41" s="443">
        <v>535.6735</v>
      </c>
      <c r="Q41" s="443">
        <v>748.456</v>
      </c>
      <c r="R41" s="443">
        <v>1221.691</v>
      </c>
      <c r="S41" s="443">
        <v>505.045</v>
      </c>
      <c r="T41" s="443">
        <v>557.377</v>
      </c>
      <c r="U41" s="443">
        <v>535.495</v>
      </c>
      <c r="V41" s="443">
        <v>586.0105</v>
      </c>
      <c r="W41" s="443">
        <v>947.284</v>
      </c>
      <c r="X41" s="443">
        <v>955.033</v>
      </c>
    </row>
    <row r="42" ht="16.5" spans="1:24">
      <c r="A42" s="442">
        <v>15.5</v>
      </c>
      <c r="B42" s="443">
        <v>615.6375</v>
      </c>
      <c r="C42" s="443">
        <v>519.363</v>
      </c>
      <c r="D42" s="443">
        <v>1606.3125</v>
      </c>
      <c r="E42" s="443">
        <v>1392.47475</v>
      </c>
      <c r="F42" s="443">
        <v>932.58525</v>
      </c>
      <c r="G42" s="443">
        <v>2763.192</v>
      </c>
      <c r="H42" s="443">
        <v>1044.24225</v>
      </c>
      <c r="I42" s="443">
        <v>807.70875</v>
      </c>
      <c r="J42" s="443">
        <v>878.93025</v>
      </c>
      <c r="K42" s="443">
        <v>1397.268</v>
      </c>
      <c r="L42" s="443">
        <v>690.59375</v>
      </c>
      <c r="M42" s="443">
        <v>697.737</v>
      </c>
      <c r="N42" s="443">
        <v>527.952</v>
      </c>
      <c r="O42" s="443">
        <v>540.9825</v>
      </c>
      <c r="P42" s="443">
        <v>549.813</v>
      </c>
      <c r="Q42" s="443">
        <v>768.297</v>
      </c>
      <c r="R42" s="443">
        <v>1255.287</v>
      </c>
      <c r="S42" s="443">
        <v>512.0025</v>
      </c>
      <c r="T42" s="443">
        <v>571.7475</v>
      </c>
      <c r="U42" s="443">
        <v>549.2985</v>
      </c>
      <c r="V42" s="443">
        <v>601.137</v>
      </c>
      <c r="W42" s="443">
        <v>972.4275</v>
      </c>
      <c r="X42" s="443">
        <v>981.279</v>
      </c>
    </row>
    <row r="43" ht="16.5" spans="1:24">
      <c r="A43" s="442">
        <v>16</v>
      </c>
      <c r="B43" s="443">
        <v>623.75</v>
      </c>
      <c r="C43" s="443">
        <v>532.4105</v>
      </c>
      <c r="D43" s="443">
        <v>1648.025</v>
      </c>
      <c r="E43" s="443">
        <v>1428.659</v>
      </c>
      <c r="F43" s="443">
        <v>957.083</v>
      </c>
      <c r="G43" s="443">
        <v>2841.728</v>
      </c>
      <c r="H43" s="443">
        <v>1070.882</v>
      </c>
      <c r="I43" s="443">
        <v>828.92</v>
      </c>
      <c r="J43" s="443">
        <v>902.021</v>
      </c>
      <c r="K43" s="443">
        <v>1434.5075</v>
      </c>
      <c r="L43" s="443">
        <v>708.592</v>
      </c>
      <c r="M43" s="443">
        <v>717.326</v>
      </c>
      <c r="N43" s="443">
        <v>541.22</v>
      </c>
      <c r="O43" s="443">
        <v>554.576</v>
      </c>
      <c r="P43" s="443">
        <v>563.963</v>
      </c>
      <c r="Q43" s="443">
        <v>788.138</v>
      </c>
      <c r="R43" s="443">
        <v>1288.8725</v>
      </c>
      <c r="S43" s="443">
        <v>518.96</v>
      </c>
      <c r="T43" s="443">
        <v>586.1285</v>
      </c>
      <c r="U43" s="443">
        <v>563.102</v>
      </c>
      <c r="V43" s="443">
        <v>616.253</v>
      </c>
      <c r="W43" s="443">
        <v>997.571</v>
      </c>
      <c r="X43" s="443">
        <v>1007.5355</v>
      </c>
    </row>
    <row r="44" ht="16.5" spans="1:24">
      <c r="A44" s="442">
        <v>16.5</v>
      </c>
      <c r="B44" s="443">
        <v>631.8625</v>
      </c>
      <c r="C44" s="443">
        <v>545.4475</v>
      </c>
      <c r="D44" s="443">
        <v>1689.7375</v>
      </c>
      <c r="E44" s="443">
        <v>1464.84325</v>
      </c>
      <c r="F44" s="443">
        <v>981.58075</v>
      </c>
      <c r="G44" s="443">
        <v>2920.2745</v>
      </c>
      <c r="H44" s="443">
        <v>1097.51125</v>
      </c>
      <c r="I44" s="443">
        <v>850.12075</v>
      </c>
      <c r="J44" s="443">
        <v>925.10125</v>
      </c>
      <c r="K44" s="443">
        <v>1471.7575</v>
      </c>
      <c r="L44" s="443">
        <v>726.59025</v>
      </c>
      <c r="M44" s="443">
        <v>736.915</v>
      </c>
      <c r="N44" s="443">
        <v>554.4775</v>
      </c>
      <c r="O44" s="443">
        <v>568.1695</v>
      </c>
      <c r="P44" s="443">
        <v>578.1025</v>
      </c>
      <c r="Q44" s="443">
        <v>807.9895</v>
      </c>
      <c r="R44" s="443">
        <v>1322.4685</v>
      </c>
      <c r="S44" s="443">
        <v>525.9175</v>
      </c>
      <c r="T44" s="443">
        <v>600.499</v>
      </c>
      <c r="U44" s="443">
        <v>576.9055</v>
      </c>
      <c r="V44" s="443">
        <v>631.3795</v>
      </c>
      <c r="W44" s="443">
        <v>1022.704</v>
      </c>
      <c r="X44" s="443">
        <v>1033.7815</v>
      </c>
    </row>
    <row r="45" ht="16.5" spans="1:24">
      <c r="A45" s="442">
        <v>17</v>
      </c>
      <c r="B45" s="443">
        <v>639.975</v>
      </c>
      <c r="C45" s="443">
        <v>558.495</v>
      </c>
      <c r="D45" s="443">
        <v>1731.45</v>
      </c>
      <c r="E45" s="443">
        <v>1501.0275</v>
      </c>
      <c r="F45" s="443">
        <v>1006.0785</v>
      </c>
      <c r="G45" s="443">
        <v>2998.821</v>
      </c>
      <c r="H45" s="443">
        <v>1124.1405</v>
      </c>
      <c r="I45" s="443">
        <v>871.332</v>
      </c>
      <c r="J45" s="443">
        <v>948.192</v>
      </c>
      <c r="K45" s="443">
        <v>1508.997</v>
      </c>
      <c r="L45" s="443">
        <v>744.578</v>
      </c>
      <c r="M45" s="443">
        <v>756.4935</v>
      </c>
      <c r="N45" s="443">
        <v>567.7455</v>
      </c>
      <c r="O45" s="443">
        <v>581.763</v>
      </c>
      <c r="P45" s="443">
        <v>592.242</v>
      </c>
      <c r="Q45" s="443">
        <v>827.8305</v>
      </c>
      <c r="R45" s="443">
        <v>1356.0645</v>
      </c>
      <c r="S45" s="443">
        <v>532.875</v>
      </c>
      <c r="T45" s="443">
        <v>614.88</v>
      </c>
      <c r="U45" s="443">
        <v>590.709</v>
      </c>
      <c r="V45" s="443">
        <v>646.4955</v>
      </c>
      <c r="W45" s="443">
        <v>1047.8475</v>
      </c>
      <c r="X45" s="443">
        <v>1060.0275</v>
      </c>
    </row>
    <row r="46" ht="16.5" spans="1:24">
      <c r="A46" s="442">
        <v>17.5</v>
      </c>
      <c r="B46" s="443">
        <v>648.0875</v>
      </c>
      <c r="C46" s="443">
        <v>571.5425</v>
      </c>
      <c r="D46" s="443">
        <v>1773.1625</v>
      </c>
      <c r="E46" s="443">
        <v>1537.22225</v>
      </c>
      <c r="F46" s="443">
        <v>1030.57625</v>
      </c>
      <c r="G46" s="443">
        <v>3077.357</v>
      </c>
      <c r="H46" s="443">
        <v>1150.76975</v>
      </c>
      <c r="I46" s="443">
        <v>892.54325</v>
      </c>
      <c r="J46" s="443">
        <v>971.27225</v>
      </c>
      <c r="K46" s="443">
        <v>1546.247</v>
      </c>
      <c r="L46" s="443">
        <v>762.57625</v>
      </c>
      <c r="M46" s="443">
        <v>776.0825</v>
      </c>
      <c r="N46" s="443">
        <v>581.003</v>
      </c>
      <c r="O46" s="443">
        <v>595.3565</v>
      </c>
      <c r="P46" s="443">
        <v>606.3815</v>
      </c>
      <c r="Q46" s="443">
        <v>847.6715</v>
      </c>
      <c r="R46" s="443">
        <v>1389.65</v>
      </c>
      <c r="S46" s="443">
        <v>539.8325</v>
      </c>
      <c r="T46" s="443">
        <v>629.2505</v>
      </c>
      <c r="U46" s="443">
        <v>604.5125</v>
      </c>
      <c r="V46" s="443">
        <v>661.6115</v>
      </c>
      <c r="W46" s="443">
        <v>1072.9805</v>
      </c>
      <c r="X46" s="443">
        <v>1086.284</v>
      </c>
    </row>
    <row r="47" ht="16.5" spans="1:24">
      <c r="A47" s="442">
        <v>18</v>
      </c>
      <c r="B47" s="443">
        <v>656.2</v>
      </c>
      <c r="C47" s="443">
        <v>584.5795</v>
      </c>
      <c r="D47" s="443">
        <v>1814.875</v>
      </c>
      <c r="E47" s="443">
        <v>1573.4065</v>
      </c>
      <c r="F47" s="443">
        <v>1055.074</v>
      </c>
      <c r="G47" s="443">
        <v>3155.9035</v>
      </c>
      <c r="H47" s="443">
        <v>1177.4095</v>
      </c>
      <c r="I47" s="443">
        <v>913.7545</v>
      </c>
      <c r="J47" s="443">
        <v>994.363</v>
      </c>
      <c r="K47" s="443">
        <v>1583.4865</v>
      </c>
      <c r="L47" s="443">
        <v>780.564</v>
      </c>
      <c r="M47" s="443">
        <v>795.6715</v>
      </c>
      <c r="N47" s="443">
        <v>594.271</v>
      </c>
      <c r="O47" s="443">
        <v>608.95</v>
      </c>
      <c r="P47" s="443">
        <v>620.5315</v>
      </c>
      <c r="Q47" s="443">
        <v>867.5125</v>
      </c>
      <c r="R47" s="443">
        <v>1423.246</v>
      </c>
      <c r="S47" s="443">
        <v>546.79</v>
      </c>
      <c r="T47" s="443">
        <v>643.621</v>
      </c>
      <c r="U47" s="443">
        <v>618.316</v>
      </c>
      <c r="V47" s="443">
        <v>676.738</v>
      </c>
      <c r="W47" s="443">
        <v>1098.124</v>
      </c>
      <c r="X47" s="443">
        <v>1112.53</v>
      </c>
    </row>
    <row r="48" ht="16.5" spans="1:24">
      <c r="A48" s="442">
        <v>18.5</v>
      </c>
      <c r="B48" s="443">
        <v>664.3125</v>
      </c>
      <c r="C48" s="443">
        <v>597.627</v>
      </c>
      <c r="D48" s="443">
        <v>1856.5875</v>
      </c>
      <c r="E48" s="443">
        <v>1609.59075</v>
      </c>
      <c r="F48" s="443">
        <v>1079.57175</v>
      </c>
      <c r="G48" s="443">
        <v>3234.45</v>
      </c>
      <c r="H48" s="443">
        <v>1204.03875</v>
      </c>
      <c r="I48" s="443">
        <v>934.96575</v>
      </c>
      <c r="J48" s="443">
        <v>1017.44325</v>
      </c>
      <c r="K48" s="443">
        <v>1620.7365</v>
      </c>
      <c r="L48" s="443">
        <v>798.56225</v>
      </c>
      <c r="M48" s="443">
        <v>815.25</v>
      </c>
      <c r="N48" s="443">
        <v>607.5285</v>
      </c>
      <c r="O48" s="443">
        <v>622.5435</v>
      </c>
      <c r="P48" s="443">
        <v>634.671</v>
      </c>
      <c r="Q48" s="443">
        <v>887.364</v>
      </c>
      <c r="R48" s="443">
        <v>1456.8315</v>
      </c>
      <c r="S48" s="443">
        <v>553.7475</v>
      </c>
      <c r="T48" s="443">
        <v>658.002</v>
      </c>
      <c r="U48" s="443">
        <v>632.13</v>
      </c>
      <c r="V48" s="443">
        <v>691.854</v>
      </c>
      <c r="W48" s="443">
        <v>1123.2675</v>
      </c>
      <c r="X48" s="443">
        <v>1138.776</v>
      </c>
    </row>
    <row r="49" ht="16.5" spans="1:24">
      <c r="A49" s="442">
        <v>19</v>
      </c>
      <c r="B49" s="443">
        <v>672.425</v>
      </c>
      <c r="C49" s="443">
        <v>610.6745</v>
      </c>
      <c r="D49" s="443">
        <v>1898.3</v>
      </c>
      <c r="E49" s="443">
        <v>1645.775</v>
      </c>
      <c r="F49" s="443">
        <v>1104.0695</v>
      </c>
      <c r="G49" s="443">
        <v>3312.986</v>
      </c>
      <c r="H49" s="443">
        <v>1230.668</v>
      </c>
      <c r="I49" s="443">
        <v>956.177</v>
      </c>
      <c r="J49" s="443">
        <v>1040.534</v>
      </c>
      <c r="K49" s="443">
        <v>1657.976</v>
      </c>
      <c r="L49" s="443">
        <v>816.5605</v>
      </c>
      <c r="M49" s="443">
        <v>834.839</v>
      </c>
      <c r="N49" s="443">
        <v>620.7965</v>
      </c>
      <c r="O49" s="443">
        <v>636.137</v>
      </c>
      <c r="P49" s="443">
        <v>648.8105</v>
      </c>
      <c r="Q49" s="443">
        <v>907.205</v>
      </c>
      <c r="R49" s="443">
        <v>1490.4275</v>
      </c>
      <c r="S49" s="443">
        <v>560.705</v>
      </c>
      <c r="T49" s="443">
        <v>672.3725</v>
      </c>
      <c r="U49" s="443">
        <v>645.9335</v>
      </c>
      <c r="V49" s="443">
        <v>706.9805</v>
      </c>
      <c r="W49" s="443">
        <v>1148.4005</v>
      </c>
      <c r="X49" s="443">
        <v>1165.022</v>
      </c>
    </row>
    <row r="50" ht="16.5" spans="1:24">
      <c r="A50" s="442">
        <v>19.5</v>
      </c>
      <c r="B50" s="443">
        <v>680.5375</v>
      </c>
      <c r="C50" s="443">
        <v>623.722</v>
      </c>
      <c r="D50" s="443">
        <v>1940.0125</v>
      </c>
      <c r="E50" s="443">
        <v>1681.95925</v>
      </c>
      <c r="F50" s="443">
        <v>1128.57775</v>
      </c>
      <c r="G50" s="443">
        <v>3391.5325</v>
      </c>
      <c r="H50" s="443">
        <v>1257.29725</v>
      </c>
      <c r="I50" s="443">
        <v>977.37775</v>
      </c>
      <c r="J50" s="443">
        <v>1063.61425</v>
      </c>
      <c r="K50" s="443">
        <v>1695.226</v>
      </c>
      <c r="L50" s="443">
        <v>834.54825</v>
      </c>
      <c r="M50" s="443">
        <v>854.428</v>
      </c>
      <c r="N50" s="443">
        <v>634.054</v>
      </c>
      <c r="O50" s="443">
        <v>649.7305</v>
      </c>
      <c r="P50" s="443">
        <v>662.95</v>
      </c>
      <c r="Q50" s="443">
        <v>927.046</v>
      </c>
      <c r="R50" s="443">
        <v>1524.0235</v>
      </c>
      <c r="S50" s="443">
        <v>567.6625</v>
      </c>
      <c r="T50" s="443">
        <v>686.743</v>
      </c>
      <c r="U50" s="443">
        <v>659.737</v>
      </c>
      <c r="V50" s="443">
        <v>722.0965</v>
      </c>
      <c r="W50" s="443">
        <v>1173.544</v>
      </c>
      <c r="X50" s="443">
        <v>1191.2785</v>
      </c>
    </row>
    <row r="51" ht="16.5" spans="1:24">
      <c r="A51" s="442">
        <v>20</v>
      </c>
      <c r="B51" s="443">
        <v>688.65</v>
      </c>
      <c r="C51" s="443">
        <v>636.759</v>
      </c>
      <c r="D51" s="443">
        <v>1981.725</v>
      </c>
      <c r="E51" s="443">
        <v>1718.1435</v>
      </c>
      <c r="F51" s="443">
        <v>1153.0755</v>
      </c>
      <c r="G51" s="443">
        <v>3470.079</v>
      </c>
      <c r="H51" s="443">
        <v>1283.937</v>
      </c>
      <c r="I51" s="443">
        <v>998.589</v>
      </c>
      <c r="J51" s="443">
        <v>1086.705</v>
      </c>
      <c r="K51" s="443">
        <v>1732.4655</v>
      </c>
      <c r="L51" s="443">
        <v>852.5465</v>
      </c>
      <c r="M51" s="443">
        <v>874.0065</v>
      </c>
      <c r="N51" s="443">
        <v>647.322</v>
      </c>
      <c r="O51" s="443">
        <v>663.324</v>
      </c>
      <c r="P51" s="443">
        <v>677.1</v>
      </c>
      <c r="Q51" s="443">
        <v>946.887</v>
      </c>
      <c r="R51" s="443">
        <v>1557.609</v>
      </c>
      <c r="S51" s="443">
        <v>574.62</v>
      </c>
      <c r="T51" s="443">
        <v>701.124</v>
      </c>
      <c r="U51" s="443">
        <v>673.5405</v>
      </c>
      <c r="V51" s="443">
        <v>737.2125</v>
      </c>
      <c r="W51" s="443">
        <v>1198.677</v>
      </c>
      <c r="X51" s="443">
        <v>1217.5245</v>
      </c>
    </row>
    <row r="52" ht="16.5" spans="1:24">
      <c r="A52" s="442">
        <v>20.5</v>
      </c>
      <c r="B52" s="443">
        <v>696.7625</v>
      </c>
      <c r="C52" s="443">
        <v>649.8065</v>
      </c>
      <c r="D52" s="443">
        <v>2023.4375</v>
      </c>
      <c r="E52" s="443">
        <v>1754.32775</v>
      </c>
      <c r="F52" s="443">
        <v>1177.57325</v>
      </c>
      <c r="G52" s="443">
        <v>3548.615</v>
      </c>
      <c r="H52" s="443">
        <v>1310.56625</v>
      </c>
      <c r="I52" s="443">
        <v>1019.80025</v>
      </c>
      <c r="J52" s="443">
        <v>1109.78525</v>
      </c>
      <c r="K52" s="443">
        <v>1769.7155</v>
      </c>
      <c r="L52" s="443">
        <v>870.53425</v>
      </c>
      <c r="M52" s="443">
        <v>893.5955</v>
      </c>
      <c r="N52" s="443">
        <v>660.5795</v>
      </c>
      <c r="O52" s="443">
        <v>676.9175</v>
      </c>
      <c r="P52" s="443">
        <v>691.2395</v>
      </c>
      <c r="Q52" s="443">
        <v>966.7385</v>
      </c>
      <c r="R52" s="443">
        <v>1591.205</v>
      </c>
      <c r="S52" s="443">
        <v>581.5775</v>
      </c>
      <c r="T52" s="443">
        <v>715.4945</v>
      </c>
      <c r="U52" s="443">
        <v>687.344</v>
      </c>
      <c r="V52" s="443">
        <v>752.339</v>
      </c>
      <c r="W52" s="443">
        <v>1223.8205</v>
      </c>
      <c r="X52" s="443">
        <v>1243.7705</v>
      </c>
    </row>
    <row r="53" ht="12" customHeight="1" spans="1:24">
      <c r="A53" s="442" t="s">
        <v>927</v>
      </c>
      <c r="B53" s="442"/>
      <c r="C53" s="442"/>
      <c r="D53" s="442"/>
      <c r="E53" s="442"/>
      <c r="F53" s="442"/>
      <c r="G53" s="442"/>
      <c r="H53" s="442"/>
      <c r="I53" s="442"/>
      <c r="J53" s="442"/>
      <c r="K53" s="442"/>
      <c r="L53" s="442"/>
      <c r="M53" s="442"/>
      <c r="N53" s="442"/>
      <c r="O53" s="442"/>
      <c r="P53" s="442"/>
      <c r="Q53" s="442"/>
      <c r="R53" s="442"/>
      <c r="S53" s="442"/>
      <c r="T53" s="442"/>
      <c r="U53" s="442"/>
      <c r="V53" s="442"/>
      <c r="W53" s="442"/>
      <c r="X53" s="442"/>
    </row>
    <row r="54" ht="16.5" spans="1:24">
      <c r="A54" s="442" t="s">
        <v>928</v>
      </c>
      <c r="B54" s="444">
        <v>36.1</v>
      </c>
      <c r="C54" s="444">
        <v>33.29</v>
      </c>
      <c r="D54" s="444">
        <v>101.1</v>
      </c>
      <c r="E54" s="444">
        <v>97.08</v>
      </c>
      <c r="F54" s="444">
        <v>64.07</v>
      </c>
      <c r="G54" s="444">
        <v>138.7</v>
      </c>
      <c r="H54" s="444">
        <v>68.23</v>
      </c>
      <c r="I54" s="444">
        <v>58.82</v>
      </c>
      <c r="J54" s="444">
        <v>61.67</v>
      </c>
      <c r="K54" s="444">
        <v>80.1</v>
      </c>
      <c r="L54" s="444">
        <v>33.87</v>
      </c>
      <c r="M54" s="444">
        <v>42.5</v>
      </c>
      <c r="N54" s="444">
        <v>28.55</v>
      </c>
      <c r="O54" s="444">
        <v>28.75</v>
      </c>
      <c r="P54" s="444">
        <v>35.86</v>
      </c>
      <c r="Q54" s="444">
        <v>37.84</v>
      </c>
      <c r="R54" s="444">
        <v>60.03</v>
      </c>
      <c r="S54" s="444">
        <v>30.3</v>
      </c>
      <c r="T54" s="444">
        <v>38.78</v>
      </c>
      <c r="U54" s="444">
        <v>26.39</v>
      </c>
      <c r="V54" s="444">
        <v>34.26</v>
      </c>
      <c r="W54" s="444">
        <v>74.46</v>
      </c>
      <c r="X54" s="444">
        <v>75.55</v>
      </c>
    </row>
    <row r="55" ht="16.5" spans="1:24">
      <c r="A55" s="442" t="s">
        <v>929</v>
      </c>
      <c r="B55" s="444">
        <v>35.1</v>
      </c>
      <c r="C55" s="444">
        <v>33.22</v>
      </c>
      <c r="D55" s="444">
        <v>97.1</v>
      </c>
      <c r="E55" s="444">
        <v>96.34</v>
      </c>
      <c r="F55" s="444">
        <v>62.85</v>
      </c>
      <c r="G55" s="444">
        <v>136.48</v>
      </c>
      <c r="H55" s="444">
        <v>63.47</v>
      </c>
      <c r="I55" s="444">
        <v>57.71</v>
      </c>
      <c r="J55" s="444">
        <v>60.51</v>
      </c>
      <c r="K55" s="444">
        <v>74.54</v>
      </c>
      <c r="L55" s="444">
        <v>31.95</v>
      </c>
      <c r="M55" s="444">
        <v>38.11</v>
      </c>
      <c r="N55" s="444">
        <v>28.61</v>
      </c>
      <c r="O55" s="444">
        <v>28.79</v>
      </c>
      <c r="P55" s="444">
        <v>35.67</v>
      </c>
      <c r="Q55" s="444">
        <v>36.69</v>
      </c>
      <c r="R55" s="444">
        <v>59.87</v>
      </c>
      <c r="S55" s="444">
        <v>29.5</v>
      </c>
      <c r="T55" s="444">
        <v>37.16</v>
      </c>
      <c r="U55" s="444">
        <v>26.44</v>
      </c>
      <c r="V55" s="444">
        <v>33.25</v>
      </c>
      <c r="W55" s="444">
        <v>70.92</v>
      </c>
      <c r="X55" s="444">
        <v>72.93</v>
      </c>
    </row>
    <row r="56" ht="16.5" spans="1:24">
      <c r="A56" s="442" t="s">
        <v>930</v>
      </c>
      <c r="B56" s="444">
        <v>27.9</v>
      </c>
      <c r="C56" s="444">
        <v>32.87</v>
      </c>
      <c r="D56" s="444">
        <v>80.08</v>
      </c>
      <c r="E56" s="444">
        <v>84.03</v>
      </c>
      <c r="F56" s="444">
        <v>59.74</v>
      </c>
      <c r="G56" s="444">
        <v>128.4</v>
      </c>
      <c r="H56" s="444">
        <v>62.84</v>
      </c>
      <c r="I56" s="444">
        <v>55.93</v>
      </c>
      <c r="J56" s="444">
        <v>57.16</v>
      </c>
      <c r="K56" s="444">
        <v>73.85</v>
      </c>
      <c r="L56" s="444">
        <v>31.6</v>
      </c>
      <c r="M56" s="444">
        <v>35.53</v>
      </c>
      <c r="N56" s="444">
        <v>26.93</v>
      </c>
      <c r="O56" s="444">
        <v>24.99</v>
      </c>
      <c r="P56" s="444">
        <v>33.69</v>
      </c>
      <c r="Q56" s="444">
        <v>35.67</v>
      </c>
      <c r="R56" s="444">
        <v>59.76</v>
      </c>
      <c r="S56" s="444">
        <v>22.7</v>
      </c>
      <c r="T56" s="444">
        <v>34.13</v>
      </c>
      <c r="U56" s="444">
        <v>26.12</v>
      </c>
      <c r="V56" s="444">
        <v>32.54</v>
      </c>
      <c r="W56" s="444">
        <v>70.7</v>
      </c>
      <c r="X56" s="444">
        <v>70.47</v>
      </c>
    </row>
    <row r="57" ht="16.5" spans="1:24">
      <c r="A57" s="442" t="s">
        <v>931</v>
      </c>
      <c r="B57" s="444">
        <v>26.2</v>
      </c>
      <c r="C57" s="444">
        <v>32.4</v>
      </c>
      <c r="D57" s="444">
        <v>75</v>
      </c>
      <c r="E57" s="444">
        <v>80.67</v>
      </c>
      <c r="F57" s="444">
        <v>63.16</v>
      </c>
      <c r="G57" s="444">
        <v>123.92</v>
      </c>
      <c r="H57" s="444">
        <v>62.03</v>
      </c>
      <c r="I57" s="444">
        <v>60.68</v>
      </c>
      <c r="J57" s="444">
        <v>60.68</v>
      </c>
      <c r="K57" s="444">
        <v>73.46</v>
      </c>
      <c r="L57" s="444">
        <v>29.29</v>
      </c>
      <c r="M57" s="444">
        <v>28.86</v>
      </c>
      <c r="N57" s="444">
        <v>26.44</v>
      </c>
      <c r="O57" s="444">
        <v>24.38</v>
      </c>
      <c r="P57" s="444">
        <v>30.54</v>
      </c>
      <c r="Q57" s="444">
        <v>33.74</v>
      </c>
      <c r="R57" s="444">
        <v>59.03</v>
      </c>
      <c r="S57" s="444">
        <v>21.3</v>
      </c>
      <c r="T57" s="444">
        <v>31.88</v>
      </c>
      <c r="U57" s="444">
        <v>25.64</v>
      </c>
      <c r="V57" s="444">
        <v>30.3</v>
      </c>
      <c r="W57" s="444">
        <v>67.83</v>
      </c>
      <c r="X57" s="444">
        <v>67.95</v>
      </c>
    </row>
    <row r="58" ht="16.5" customHeight="1" spans="1:25">
      <c r="A58" s="445" t="s">
        <v>932</v>
      </c>
      <c r="B58" s="446"/>
      <c r="C58" s="446"/>
      <c r="D58" s="446"/>
      <c r="E58" s="446"/>
      <c r="F58" s="446"/>
      <c r="G58" s="446"/>
      <c r="H58" s="446"/>
      <c r="I58" s="446"/>
      <c r="J58" s="446"/>
      <c r="K58" s="446"/>
      <c r="L58" s="446"/>
      <c r="M58" s="446"/>
      <c r="N58" s="446"/>
      <c r="O58" s="446"/>
      <c r="P58" s="446"/>
      <c r="Q58" s="446"/>
      <c r="R58" s="446"/>
      <c r="S58" s="446"/>
      <c r="T58" s="446"/>
      <c r="U58" s="446"/>
      <c r="V58" s="446"/>
      <c r="W58" s="446"/>
      <c r="X58" s="457"/>
      <c r="Y58" s="463"/>
    </row>
    <row r="59" ht="16.5" customHeight="1" spans="1:25">
      <c r="A59" s="447" t="s">
        <v>933</v>
      </c>
      <c r="B59" s="448"/>
      <c r="C59" s="448"/>
      <c r="D59" s="448"/>
      <c r="E59" s="448"/>
      <c r="F59" s="448"/>
      <c r="G59" s="448"/>
      <c r="H59" s="448"/>
      <c r="I59" s="448"/>
      <c r="J59" s="448"/>
      <c r="K59" s="448"/>
      <c r="L59" s="448"/>
      <c r="M59" s="448"/>
      <c r="N59" s="448"/>
      <c r="O59" s="448"/>
      <c r="P59" s="448"/>
      <c r="Q59" s="448"/>
      <c r="R59" s="448"/>
      <c r="S59" s="448"/>
      <c r="T59" s="448"/>
      <c r="U59" s="448"/>
      <c r="V59" s="448"/>
      <c r="W59" s="448"/>
      <c r="X59" s="458"/>
      <c r="Y59" s="464"/>
    </row>
    <row r="60" ht="21.75" customHeight="1" spans="1:25">
      <c r="A60" s="447" t="s">
        <v>934</v>
      </c>
      <c r="B60" s="449"/>
      <c r="C60" s="449"/>
      <c r="D60" s="449"/>
      <c r="E60" s="449"/>
      <c r="F60" s="449"/>
      <c r="G60" s="449"/>
      <c r="H60" s="449"/>
      <c r="I60" s="449"/>
      <c r="J60" s="449"/>
      <c r="K60" s="449"/>
      <c r="L60" s="449"/>
      <c r="M60" s="449"/>
      <c r="N60" s="449"/>
      <c r="O60" s="449"/>
      <c r="P60" s="449"/>
      <c r="Q60" s="449"/>
      <c r="R60" s="449"/>
      <c r="S60" s="449"/>
      <c r="T60" s="449"/>
      <c r="U60" s="449"/>
      <c r="V60" s="449"/>
      <c r="W60" s="449"/>
      <c r="X60" s="459"/>
      <c r="Y60" s="464"/>
    </row>
    <row r="61" ht="16" customHeight="1" spans="1:25">
      <c r="A61" s="450" t="s">
        <v>935</v>
      </c>
      <c r="B61" s="449"/>
      <c r="C61" s="449"/>
      <c r="D61" s="449"/>
      <c r="E61" s="449"/>
      <c r="F61" s="449"/>
      <c r="G61" s="449"/>
      <c r="H61" s="449"/>
      <c r="I61" s="449"/>
      <c r="J61" s="449"/>
      <c r="K61" s="449"/>
      <c r="L61" s="449"/>
      <c r="M61" s="449"/>
      <c r="N61" s="449"/>
      <c r="O61" s="449"/>
      <c r="P61" s="449"/>
      <c r="Q61" s="449"/>
      <c r="R61" s="449"/>
      <c r="S61" s="449"/>
      <c r="T61" s="449"/>
      <c r="U61" s="449"/>
      <c r="V61" s="449"/>
      <c r="W61" s="449"/>
      <c r="X61" s="459"/>
      <c r="Y61" s="464"/>
    </row>
    <row r="62" ht="16" customHeight="1" spans="1:25">
      <c r="A62" s="450" t="s">
        <v>936</v>
      </c>
      <c r="B62" s="449"/>
      <c r="C62" s="449"/>
      <c r="D62" s="449"/>
      <c r="E62" s="449"/>
      <c r="F62" s="449"/>
      <c r="G62" s="449"/>
      <c r="H62" s="449"/>
      <c r="I62" s="449"/>
      <c r="J62" s="449"/>
      <c r="K62" s="449"/>
      <c r="L62" s="449"/>
      <c r="M62" s="449"/>
      <c r="N62" s="449"/>
      <c r="O62" s="449"/>
      <c r="P62" s="449"/>
      <c r="Q62" s="449"/>
      <c r="R62" s="449"/>
      <c r="S62" s="449"/>
      <c r="T62" s="449"/>
      <c r="U62" s="449"/>
      <c r="V62" s="449"/>
      <c r="W62" s="449"/>
      <c r="X62" s="459"/>
      <c r="Y62" s="464"/>
    </row>
    <row r="63" ht="16" customHeight="1" spans="1:25">
      <c r="A63" s="451" t="s">
        <v>937</v>
      </c>
      <c r="B63" s="449"/>
      <c r="C63" s="449"/>
      <c r="D63" s="449"/>
      <c r="E63" s="449"/>
      <c r="F63" s="449"/>
      <c r="G63" s="449"/>
      <c r="H63" s="449"/>
      <c r="I63" s="449"/>
      <c r="J63" s="449"/>
      <c r="K63" s="449"/>
      <c r="L63" s="449"/>
      <c r="M63" s="449"/>
      <c r="N63" s="449"/>
      <c r="O63" s="449"/>
      <c r="P63" s="449"/>
      <c r="Q63" s="449"/>
      <c r="R63" s="449"/>
      <c r="S63" s="449"/>
      <c r="T63" s="449"/>
      <c r="U63" s="449"/>
      <c r="V63" s="449"/>
      <c r="W63" s="449"/>
      <c r="X63" s="459"/>
      <c r="Y63" s="464"/>
    </row>
    <row r="64" ht="16.5" spans="1:25">
      <c r="A64" s="452" t="s">
        <v>938</v>
      </c>
      <c r="B64" s="453"/>
      <c r="C64" s="453"/>
      <c r="D64" s="453"/>
      <c r="E64" s="453"/>
      <c r="F64" s="453"/>
      <c r="G64" s="453"/>
      <c r="H64" s="453"/>
      <c r="I64" s="453"/>
      <c r="J64" s="453"/>
      <c r="K64" s="453"/>
      <c r="L64" s="453"/>
      <c r="M64" s="453"/>
      <c r="N64" s="453"/>
      <c r="O64" s="453"/>
      <c r="P64" s="453"/>
      <c r="Q64" s="453"/>
      <c r="R64" s="453"/>
      <c r="S64" s="453"/>
      <c r="T64" s="453"/>
      <c r="U64" s="453"/>
      <c r="V64" s="453"/>
      <c r="W64" s="453"/>
      <c r="X64" s="460"/>
      <c r="Y64" s="464"/>
    </row>
    <row r="65" ht="16.5" spans="1:25">
      <c r="A65" s="452" t="s">
        <v>939</v>
      </c>
      <c r="B65" s="453"/>
      <c r="C65" s="453"/>
      <c r="D65" s="453"/>
      <c r="E65" s="453"/>
      <c r="F65" s="453"/>
      <c r="G65" s="453"/>
      <c r="H65" s="453"/>
      <c r="I65" s="453"/>
      <c r="J65" s="453"/>
      <c r="K65" s="453"/>
      <c r="L65" s="453"/>
      <c r="M65" s="453"/>
      <c r="N65" s="453"/>
      <c r="O65" s="453"/>
      <c r="P65" s="453"/>
      <c r="Q65" s="453"/>
      <c r="R65" s="453"/>
      <c r="S65" s="453"/>
      <c r="T65" s="453"/>
      <c r="U65" s="453"/>
      <c r="V65" s="453"/>
      <c r="W65" s="453"/>
      <c r="X65" s="460"/>
      <c r="Y65" s="464"/>
    </row>
    <row r="66" ht="16.5" spans="1:25">
      <c r="A66" s="452" t="s">
        <v>940</v>
      </c>
      <c r="B66" s="453"/>
      <c r="C66" s="453"/>
      <c r="D66" s="453"/>
      <c r="E66" s="453"/>
      <c r="F66" s="453"/>
      <c r="G66" s="453"/>
      <c r="H66" s="453"/>
      <c r="I66" s="453"/>
      <c r="J66" s="453"/>
      <c r="K66" s="453"/>
      <c r="L66" s="453"/>
      <c r="M66" s="453"/>
      <c r="N66" s="453"/>
      <c r="O66" s="453"/>
      <c r="P66" s="453"/>
      <c r="Q66" s="453"/>
      <c r="R66" s="453"/>
      <c r="S66" s="453"/>
      <c r="T66" s="453"/>
      <c r="U66" s="453"/>
      <c r="V66" s="453"/>
      <c r="W66" s="453"/>
      <c r="X66" s="460"/>
      <c r="Y66" s="464"/>
    </row>
    <row r="67" ht="16" customHeight="1" spans="1:25">
      <c r="A67" s="451" t="s">
        <v>941</v>
      </c>
      <c r="B67" s="449"/>
      <c r="C67" s="449"/>
      <c r="D67" s="449"/>
      <c r="E67" s="449"/>
      <c r="F67" s="449"/>
      <c r="G67" s="449"/>
      <c r="H67" s="449"/>
      <c r="I67" s="449"/>
      <c r="J67" s="449"/>
      <c r="K67" s="449"/>
      <c r="L67" s="449"/>
      <c r="M67" s="449"/>
      <c r="N67" s="449"/>
      <c r="O67" s="449"/>
      <c r="P67" s="449"/>
      <c r="Q67" s="449"/>
      <c r="R67" s="449"/>
      <c r="S67" s="449"/>
      <c r="T67" s="449"/>
      <c r="U67" s="449"/>
      <c r="V67" s="449"/>
      <c r="W67" s="449"/>
      <c r="X67" s="459"/>
      <c r="Y67" s="464"/>
    </row>
    <row r="68" ht="21.75" customHeight="1" spans="1:25">
      <c r="A68" s="465" t="s">
        <v>942</v>
      </c>
      <c r="B68" s="466"/>
      <c r="C68" s="466"/>
      <c r="D68" s="466"/>
      <c r="E68" s="466"/>
      <c r="F68" s="466"/>
      <c r="G68" s="466"/>
      <c r="H68" s="466"/>
      <c r="I68" s="466"/>
      <c r="J68" s="468"/>
      <c r="K68" s="468"/>
      <c r="L68" s="468"/>
      <c r="M68" s="468"/>
      <c r="N68" s="474"/>
      <c r="O68" s="474"/>
      <c r="P68" s="474"/>
      <c r="Q68" s="449"/>
      <c r="R68" s="449"/>
      <c r="S68" s="449"/>
      <c r="T68" s="449"/>
      <c r="U68" s="449"/>
      <c r="V68" s="449"/>
      <c r="W68" s="449"/>
      <c r="X68" s="459"/>
      <c r="Y68" s="464"/>
    </row>
    <row r="69" ht="21.75" customHeight="1" spans="1:25">
      <c r="A69" s="465" t="s">
        <v>943</v>
      </c>
      <c r="B69" s="466"/>
      <c r="C69" s="466"/>
      <c r="D69" s="466"/>
      <c r="E69" s="466"/>
      <c r="F69" s="466"/>
      <c r="G69" s="466"/>
      <c r="H69" s="466"/>
      <c r="I69" s="466"/>
      <c r="J69" s="468"/>
      <c r="K69" s="468"/>
      <c r="L69" s="468"/>
      <c r="M69" s="468"/>
      <c r="N69" s="474"/>
      <c r="O69" s="474"/>
      <c r="P69" s="474"/>
      <c r="Q69" s="449"/>
      <c r="R69" s="449"/>
      <c r="S69" s="449"/>
      <c r="T69" s="449"/>
      <c r="U69" s="449"/>
      <c r="V69" s="449"/>
      <c r="W69" s="449"/>
      <c r="X69" s="459"/>
      <c r="Y69" s="464"/>
    </row>
    <row r="70" ht="19" customHeight="1" spans="1:25">
      <c r="A70" s="451" t="s">
        <v>944</v>
      </c>
      <c r="B70" s="467"/>
      <c r="C70" s="467"/>
      <c r="D70" s="467"/>
      <c r="E70" s="467"/>
      <c r="F70" s="467"/>
      <c r="G70" s="467"/>
      <c r="H70" s="467"/>
      <c r="I70" s="467"/>
      <c r="J70" s="467"/>
      <c r="K70" s="467"/>
      <c r="L70" s="467"/>
      <c r="M70" s="467"/>
      <c r="N70" s="467"/>
      <c r="O70" s="467"/>
      <c r="P70" s="467"/>
      <c r="Q70" s="467"/>
      <c r="R70" s="467"/>
      <c r="S70" s="467"/>
      <c r="T70" s="467"/>
      <c r="U70" s="467"/>
      <c r="V70" s="467"/>
      <c r="W70" s="467"/>
      <c r="X70" s="475"/>
      <c r="Y70" s="464"/>
    </row>
    <row r="71" ht="21.75" customHeight="1" spans="1:25">
      <c r="A71" s="447" t="s">
        <v>945</v>
      </c>
      <c r="B71" s="467"/>
      <c r="C71" s="468"/>
      <c r="D71" s="468"/>
      <c r="E71" s="468"/>
      <c r="F71" s="468"/>
      <c r="G71" s="468"/>
      <c r="H71" s="468"/>
      <c r="I71" s="468"/>
      <c r="J71" s="468"/>
      <c r="K71" s="468"/>
      <c r="L71" s="468"/>
      <c r="M71" s="468"/>
      <c r="N71" s="468"/>
      <c r="O71" s="468"/>
      <c r="P71" s="468"/>
      <c r="Q71" s="468"/>
      <c r="R71" s="468"/>
      <c r="S71" s="468"/>
      <c r="T71" s="468"/>
      <c r="U71" s="468"/>
      <c r="V71" s="468"/>
      <c r="W71" s="468"/>
      <c r="X71" s="476"/>
      <c r="Y71" s="464"/>
    </row>
    <row r="72" ht="21.75" customHeight="1" spans="1:25">
      <c r="A72" s="451" t="s">
        <v>946</v>
      </c>
      <c r="B72" s="467"/>
      <c r="C72" s="468"/>
      <c r="D72" s="468"/>
      <c r="E72" s="468"/>
      <c r="F72" s="468"/>
      <c r="G72" s="468"/>
      <c r="H72" s="468"/>
      <c r="I72" s="468"/>
      <c r="J72" s="468"/>
      <c r="K72" s="468"/>
      <c r="L72" s="468"/>
      <c r="M72" s="468"/>
      <c r="N72" s="468"/>
      <c r="O72" s="468"/>
      <c r="P72" s="468"/>
      <c r="Q72" s="468"/>
      <c r="R72" s="468"/>
      <c r="S72" s="468"/>
      <c r="T72" s="468"/>
      <c r="U72" s="468"/>
      <c r="V72" s="468"/>
      <c r="W72" s="468"/>
      <c r="X72" s="476"/>
      <c r="Y72" s="464"/>
    </row>
    <row r="73" ht="21.75" customHeight="1" spans="1:25">
      <c r="A73" s="469" t="s">
        <v>947</v>
      </c>
      <c r="B73" s="467"/>
      <c r="C73" s="468"/>
      <c r="D73" s="468"/>
      <c r="E73" s="468"/>
      <c r="F73" s="468"/>
      <c r="G73" s="468"/>
      <c r="H73" s="468"/>
      <c r="I73" s="468"/>
      <c r="J73" s="468"/>
      <c r="K73" s="468"/>
      <c r="L73" s="468"/>
      <c r="M73" s="468"/>
      <c r="N73" s="468"/>
      <c r="O73" s="468"/>
      <c r="P73" s="468"/>
      <c r="Q73" s="468"/>
      <c r="R73" s="468"/>
      <c r="S73" s="468"/>
      <c r="T73" s="468"/>
      <c r="U73" s="468"/>
      <c r="V73" s="468"/>
      <c r="W73" s="468"/>
      <c r="X73" s="476"/>
      <c r="Y73" s="464"/>
    </row>
    <row r="74" ht="18" customHeight="1" spans="1:25">
      <c r="A74" s="469" t="s">
        <v>948</v>
      </c>
      <c r="B74" s="467"/>
      <c r="C74" s="467"/>
      <c r="D74" s="467"/>
      <c r="E74" s="467"/>
      <c r="F74" s="467"/>
      <c r="G74" s="467"/>
      <c r="H74" s="467"/>
      <c r="I74" s="467"/>
      <c r="J74" s="467"/>
      <c r="K74" s="467"/>
      <c r="L74" s="467"/>
      <c r="M74" s="467"/>
      <c r="N74" s="467"/>
      <c r="O74" s="467"/>
      <c r="P74" s="467"/>
      <c r="Q74" s="467"/>
      <c r="R74" s="467"/>
      <c r="S74" s="468"/>
      <c r="T74" s="468"/>
      <c r="U74" s="468"/>
      <c r="V74" s="468"/>
      <c r="W74" s="468"/>
      <c r="X74" s="476"/>
      <c r="Y74" s="464"/>
    </row>
    <row r="75" ht="21.75" customHeight="1" spans="1:25">
      <c r="A75" s="451" t="s">
        <v>949</v>
      </c>
      <c r="B75" s="467"/>
      <c r="C75" s="468"/>
      <c r="D75" s="468"/>
      <c r="E75" s="468"/>
      <c r="F75" s="468"/>
      <c r="G75" s="468"/>
      <c r="H75" s="468"/>
      <c r="I75" s="468"/>
      <c r="J75" s="468"/>
      <c r="K75" s="468"/>
      <c r="L75" s="468"/>
      <c r="M75" s="468"/>
      <c r="N75" s="468"/>
      <c r="O75" s="468"/>
      <c r="P75" s="468"/>
      <c r="Q75" s="468"/>
      <c r="R75" s="468"/>
      <c r="S75" s="468"/>
      <c r="T75" s="468"/>
      <c r="U75" s="468"/>
      <c r="V75" s="468"/>
      <c r="W75" s="468"/>
      <c r="X75" s="476"/>
      <c r="Y75" s="464"/>
    </row>
    <row r="76" ht="36" customHeight="1" spans="1:25">
      <c r="A76" s="451" t="s">
        <v>950</v>
      </c>
      <c r="B76" s="467"/>
      <c r="C76" s="467"/>
      <c r="D76" s="467"/>
      <c r="E76" s="467"/>
      <c r="F76" s="467"/>
      <c r="G76" s="467"/>
      <c r="H76" s="467"/>
      <c r="I76" s="467"/>
      <c r="J76" s="467"/>
      <c r="K76" s="467"/>
      <c r="L76" s="467"/>
      <c r="M76" s="467"/>
      <c r="N76" s="467"/>
      <c r="O76" s="467"/>
      <c r="P76" s="467"/>
      <c r="Q76" s="467"/>
      <c r="R76" s="467"/>
      <c r="S76" s="468"/>
      <c r="T76" s="468"/>
      <c r="U76" s="468"/>
      <c r="V76" s="468"/>
      <c r="W76" s="468"/>
      <c r="X76" s="476"/>
      <c r="Y76" s="464"/>
    </row>
    <row r="77" ht="29.1" customHeight="1" spans="1:25">
      <c r="A77" s="470" t="s">
        <v>951</v>
      </c>
      <c r="B77" s="467"/>
      <c r="C77" s="467"/>
      <c r="D77" s="467"/>
      <c r="E77" s="467"/>
      <c r="F77" s="467"/>
      <c r="G77" s="467"/>
      <c r="H77" s="467"/>
      <c r="I77" s="467"/>
      <c r="J77" s="467"/>
      <c r="K77" s="467"/>
      <c r="L77" s="467"/>
      <c r="M77" s="467"/>
      <c r="N77" s="467"/>
      <c r="O77" s="467"/>
      <c r="P77" s="467"/>
      <c r="Q77" s="467"/>
      <c r="R77" s="468"/>
      <c r="S77" s="468"/>
      <c r="T77" s="468"/>
      <c r="U77" s="468"/>
      <c r="V77" s="468"/>
      <c r="W77" s="468"/>
      <c r="X77" s="476"/>
      <c r="Y77" s="464"/>
    </row>
    <row r="78" ht="21.75" customHeight="1" spans="1:25">
      <c r="A78" s="451" t="s">
        <v>952</v>
      </c>
      <c r="B78" s="467"/>
      <c r="C78" s="468"/>
      <c r="D78" s="468"/>
      <c r="E78" s="468"/>
      <c r="F78" s="468"/>
      <c r="G78" s="468"/>
      <c r="H78" s="468"/>
      <c r="I78" s="468"/>
      <c r="J78" s="468"/>
      <c r="K78" s="468"/>
      <c r="L78" s="468"/>
      <c r="M78" s="468"/>
      <c r="N78" s="468"/>
      <c r="O78" s="468"/>
      <c r="P78" s="468"/>
      <c r="Q78" s="468"/>
      <c r="R78" s="468"/>
      <c r="S78" s="468"/>
      <c r="T78" s="468"/>
      <c r="U78" s="468"/>
      <c r="V78" s="468"/>
      <c r="W78" s="468"/>
      <c r="X78" s="476"/>
      <c r="Y78" s="464"/>
    </row>
    <row r="79" ht="21.75" customHeight="1" spans="1:25">
      <c r="A79" s="451" t="s">
        <v>953</v>
      </c>
      <c r="B79" s="467"/>
      <c r="C79" s="468"/>
      <c r="D79" s="468"/>
      <c r="E79" s="468"/>
      <c r="F79" s="468"/>
      <c r="G79" s="468"/>
      <c r="H79" s="468"/>
      <c r="I79" s="468"/>
      <c r="J79" s="468"/>
      <c r="K79" s="468"/>
      <c r="L79" s="468"/>
      <c r="M79" s="468"/>
      <c r="N79" s="468"/>
      <c r="O79" s="468"/>
      <c r="P79" s="468"/>
      <c r="Q79" s="468"/>
      <c r="R79" s="468"/>
      <c r="S79" s="468"/>
      <c r="T79" s="468"/>
      <c r="U79" s="468"/>
      <c r="V79" s="468"/>
      <c r="W79" s="468"/>
      <c r="X79" s="476"/>
      <c r="Y79" s="464"/>
    </row>
    <row r="80" ht="21.75" customHeight="1" spans="1:25">
      <c r="A80" s="451" t="s">
        <v>954</v>
      </c>
      <c r="B80" s="467"/>
      <c r="C80" s="468"/>
      <c r="D80" s="468"/>
      <c r="E80" s="468"/>
      <c r="F80" s="468"/>
      <c r="G80" s="468"/>
      <c r="H80" s="468"/>
      <c r="I80" s="468"/>
      <c r="J80" s="468"/>
      <c r="K80" s="468"/>
      <c r="L80" s="468"/>
      <c r="M80" s="468"/>
      <c r="N80" s="468"/>
      <c r="O80" s="468"/>
      <c r="P80" s="468"/>
      <c r="Q80" s="468"/>
      <c r="R80" s="468"/>
      <c r="S80" s="468"/>
      <c r="T80" s="468"/>
      <c r="U80" s="468"/>
      <c r="V80" s="468"/>
      <c r="W80" s="468"/>
      <c r="X80" s="476"/>
      <c r="Y80" s="464"/>
    </row>
    <row r="81" ht="21.75" customHeight="1" spans="1:25">
      <c r="A81" s="450" t="s">
        <v>955</v>
      </c>
      <c r="B81" s="467"/>
      <c r="C81" s="468"/>
      <c r="D81" s="468"/>
      <c r="E81" s="468"/>
      <c r="F81" s="468"/>
      <c r="G81" s="468"/>
      <c r="H81" s="468"/>
      <c r="I81" s="468"/>
      <c r="J81" s="468"/>
      <c r="K81" s="468"/>
      <c r="L81" s="468"/>
      <c r="M81" s="468"/>
      <c r="N81" s="468"/>
      <c r="O81" s="468"/>
      <c r="P81" s="468"/>
      <c r="Q81" s="468"/>
      <c r="R81" s="468"/>
      <c r="S81" s="468"/>
      <c r="T81" s="468"/>
      <c r="U81" s="468"/>
      <c r="V81" s="468"/>
      <c r="W81" s="468"/>
      <c r="X81" s="476"/>
      <c r="Y81" s="464"/>
    </row>
    <row r="82" ht="21.75" customHeight="1" spans="1:25">
      <c r="A82" s="450" t="s">
        <v>956</v>
      </c>
      <c r="B82" s="467"/>
      <c r="C82" s="468"/>
      <c r="D82" s="468"/>
      <c r="E82" s="468"/>
      <c r="F82" s="468"/>
      <c r="G82" s="468"/>
      <c r="H82" s="468"/>
      <c r="I82" s="468"/>
      <c r="J82" s="468"/>
      <c r="K82" s="468"/>
      <c r="L82" s="468"/>
      <c r="M82" s="468"/>
      <c r="N82" s="468"/>
      <c r="O82" s="468"/>
      <c r="P82" s="468"/>
      <c r="Q82" s="468"/>
      <c r="R82" s="468"/>
      <c r="S82" s="468"/>
      <c r="T82" s="468"/>
      <c r="U82" s="468"/>
      <c r="V82" s="468"/>
      <c r="W82" s="468"/>
      <c r="X82" s="476"/>
      <c r="Y82" s="464"/>
    </row>
    <row r="83" ht="21.75" customHeight="1" spans="1:25">
      <c r="A83" s="451" t="s">
        <v>957</v>
      </c>
      <c r="B83" s="467"/>
      <c r="C83" s="468"/>
      <c r="D83" s="468"/>
      <c r="E83" s="468"/>
      <c r="F83" s="468"/>
      <c r="G83" s="468"/>
      <c r="H83" s="468"/>
      <c r="I83" s="468"/>
      <c r="J83" s="468"/>
      <c r="K83" s="468"/>
      <c r="L83" s="468"/>
      <c r="M83" s="468"/>
      <c r="N83" s="468"/>
      <c r="O83" s="468"/>
      <c r="P83" s="468"/>
      <c r="Q83" s="468"/>
      <c r="R83" s="468"/>
      <c r="S83" s="468"/>
      <c r="T83" s="468"/>
      <c r="U83" s="468"/>
      <c r="V83" s="468"/>
      <c r="W83" s="468"/>
      <c r="X83" s="476"/>
      <c r="Y83" s="464"/>
    </row>
    <row r="84" ht="21" customHeight="1" spans="1:25">
      <c r="A84" s="471" t="s">
        <v>958</v>
      </c>
      <c r="B84" s="468"/>
      <c r="C84" s="468"/>
      <c r="D84" s="468"/>
      <c r="E84" s="468"/>
      <c r="F84" s="468"/>
      <c r="G84" s="468"/>
      <c r="H84" s="468"/>
      <c r="I84" s="468"/>
      <c r="J84" s="468"/>
      <c r="K84" s="468"/>
      <c r="L84" s="468"/>
      <c r="M84" s="468"/>
      <c r="N84" s="468"/>
      <c r="O84" s="468"/>
      <c r="P84" s="468"/>
      <c r="Q84" s="468"/>
      <c r="R84" s="468"/>
      <c r="S84" s="468"/>
      <c r="T84" s="468"/>
      <c r="U84" s="468"/>
      <c r="V84" s="468"/>
      <c r="W84" s="468"/>
      <c r="X84" s="460"/>
      <c r="Y84" s="464"/>
    </row>
    <row r="85" s="127" customFormat="1" ht="16.5" spans="1:25">
      <c r="A85" s="471" t="s">
        <v>959</v>
      </c>
      <c r="B85" s="468"/>
      <c r="C85" s="468"/>
      <c r="D85" s="468"/>
      <c r="E85" s="468"/>
      <c r="F85" s="468"/>
      <c r="G85" s="468"/>
      <c r="H85" s="468"/>
      <c r="I85" s="468"/>
      <c r="J85" s="468"/>
      <c r="K85" s="468"/>
      <c r="L85" s="468"/>
      <c r="M85" s="468"/>
      <c r="N85" s="468"/>
      <c r="O85" s="468"/>
      <c r="P85" s="468"/>
      <c r="Q85" s="468"/>
      <c r="R85" s="468"/>
      <c r="S85" s="468"/>
      <c r="T85" s="468"/>
      <c r="U85" s="468"/>
      <c r="V85" s="468"/>
      <c r="W85" s="468"/>
      <c r="X85" s="476"/>
      <c r="Y85" s="479"/>
    </row>
    <row r="86" ht="16.5" spans="1:25">
      <c r="A86" s="472" t="s">
        <v>960</v>
      </c>
      <c r="B86" s="473"/>
      <c r="C86" s="473"/>
      <c r="D86" s="473"/>
      <c r="E86" s="473"/>
      <c r="F86" s="473"/>
      <c r="G86" s="473"/>
      <c r="H86" s="473"/>
      <c r="I86" s="473"/>
      <c r="J86" s="473"/>
      <c r="K86" s="473"/>
      <c r="L86" s="473"/>
      <c r="M86" s="473"/>
      <c r="N86" s="473"/>
      <c r="O86" s="473"/>
      <c r="P86" s="473"/>
      <c r="Q86" s="473"/>
      <c r="R86" s="473"/>
      <c r="S86" s="473"/>
      <c r="T86" s="477"/>
      <c r="U86" s="477"/>
      <c r="V86" s="477"/>
      <c r="W86" s="477"/>
      <c r="X86" s="478"/>
      <c r="Y86" s="480"/>
    </row>
  </sheetData>
  <mergeCells count="11">
    <mergeCell ref="A1:X1"/>
    <mergeCell ref="A4:W4"/>
    <mergeCell ref="A6:X6"/>
    <mergeCell ref="A11:X11"/>
    <mergeCell ref="A53:X53"/>
    <mergeCell ref="A60:W60"/>
    <mergeCell ref="A70:W70"/>
    <mergeCell ref="A74:R74"/>
    <mergeCell ref="A76:R76"/>
    <mergeCell ref="A77:Q77"/>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05" customWidth="1"/>
    <col min="2" max="2" width="130.375" style="405" customWidth="1"/>
    <col min="3" max="3" width="9" style="405"/>
    <col min="4" max="7" width="12.5" style="405" customWidth="1"/>
    <col min="8" max="255" width="9" style="405"/>
    <col min="256" max="16384" width="9" style="27"/>
  </cols>
  <sheetData>
    <row r="1" ht="27.75" customHeight="1" spans="1:3">
      <c r="A1" s="406" t="s">
        <v>962</v>
      </c>
      <c r="B1" s="407"/>
      <c r="C1" s="408" t="s">
        <v>143</v>
      </c>
    </row>
    <row r="2" ht="33.75" customHeight="1" spans="1:4">
      <c r="A2" s="409" t="s">
        <v>963</v>
      </c>
      <c r="B2" s="410" t="s">
        <v>964</v>
      </c>
      <c r="C2" s="411"/>
      <c r="D2" s="412"/>
    </row>
    <row r="3" s="404" customFormat="1" ht="16.5" spans="1:255">
      <c r="A3" s="413" t="s">
        <v>886</v>
      </c>
      <c r="B3" s="414" t="s">
        <v>75</v>
      </c>
      <c r="C3" s="415"/>
      <c r="D3" s="415"/>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6"/>
      <c r="CK3" s="416"/>
      <c r="CL3" s="416"/>
      <c r="CM3" s="416"/>
      <c r="CN3" s="416"/>
      <c r="CO3" s="416"/>
      <c r="CP3" s="416"/>
      <c r="CQ3" s="416"/>
      <c r="CR3" s="416"/>
      <c r="CS3" s="416"/>
      <c r="CT3" s="416"/>
      <c r="CU3" s="416"/>
      <c r="CV3" s="416"/>
      <c r="CW3" s="416"/>
      <c r="CX3" s="416"/>
      <c r="CY3" s="416"/>
      <c r="CZ3" s="416"/>
      <c r="DA3" s="416"/>
      <c r="DB3" s="416"/>
      <c r="DC3" s="416"/>
      <c r="DD3" s="416"/>
      <c r="DE3" s="416"/>
      <c r="DF3" s="416"/>
      <c r="DG3" s="416"/>
      <c r="DH3" s="416"/>
      <c r="DI3" s="416"/>
      <c r="DJ3" s="416"/>
      <c r="DK3" s="416"/>
      <c r="DL3" s="416"/>
      <c r="DM3" s="416"/>
      <c r="DN3" s="416"/>
      <c r="DO3" s="416"/>
      <c r="DP3" s="416"/>
      <c r="DQ3" s="416"/>
      <c r="DR3" s="416"/>
      <c r="DS3" s="416"/>
      <c r="DT3" s="416"/>
      <c r="DU3" s="416"/>
      <c r="DV3" s="416"/>
      <c r="DW3" s="416"/>
      <c r="DX3" s="416"/>
      <c r="DY3" s="416"/>
      <c r="DZ3" s="416"/>
      <c r="EA3" s="416"/>
      <c r="EB3" s="416"/>
      <c r="EC3" s="416"/>
      <c r="ED3" s="416"/>
      <c r="EE3" s="416"/>
      <c r="EF3" s="416"/>
      <c r="EG3" s="416"/>
      <c r="EH3" s="416"/>
      <c r="EI3" s="416"/>
      <c r="EJ3" s="416"/>
      <c r="EK3" s="416"/>
      <c r="EL3" s="416"/>
      <c r="EM3" s="416"/>
      <c r="EN3" s="416"/>
      <c r="EO3" s="416"/>
      <c r="EP3" s="416"/>
      <c r="EQ3" s="416"/>
      <c r="ER3" s="416"/>
      <c r="ES3" s="416"/>
      <c r="ET3" s="416"/>
      <c r="EU3" s="416"/>
      <c r="EV3" s="416"/>
      <c r="EW3" s="416"/>
      <c r="EX3" s="416"/>
      <c r="EY3" s="416"/>
      <c r="EZ3" s="416"/>
      <c r="FA3" s="416"/>
      <c r="FB3" s="416"/>
      <c r="FC3" s="416"/>
      <c r="FD3" s="416"/>
      <c r="FE3" s="416"/>
      <c r="FF3" s="416"/>
      <c r="FG3" s="416"/>
      <c r="FH3" s="416"/>
      <c r="FI3" s="416"/>
      <c r="FJ3" s="416"/>
      <c r="FK3" s="416"/>
      <c r="FL3" s="416"/>
      <c r="FM3" s="416"/>
      <c r="FN3" s="416"/>
      <c r="FO3" s="416"/>
      <c r="FP3" s="416"/>
      <c r="FQ3" s="416"/>
      <c r="FR3" s="416"/>
      <c r="FS3" s="416"/>
      <c r="FT3" s="416"/>
      <c r="FU3" s="416"/>
      <c r="FV3" s="416"/>
      <c r="FW3" s="416"/>
      <c r="FX3" s="416"/>
      <c r="FY3" s="416"/>
      <c r="FZ3" s="416"/>
      <c r="GA3" s="416"/>
      <c r="GB3" s="416"/>
      <c r="GC3" s="416"/>
      <c r="GD3" s="416"/>
      <c r="GE3" s="416"/>
      <c r="GF3" s="416"/>
      <c r="GG3" s="416"/>
      <c r="GH3" s="416"/>
      <c r="GI3" s="416"/>
      <c r="GJ3" s="416"/>
      <c r="GK3" s="416"/>
      <c r="GL3" s="416"/>
      <c r="GM3" s="416"/>
      <c r="GN3" s="416"/>
      <c r="GO3" s="416"/>
      <c r="GP3" s="416"/>
      <c r="GQ3" s="416"/>
      <c r="GR3" s="416"/>
      <c r="GS3" s="416"/>
      <c r="GT3" s="416"/>
      <c r="GU3" s="416"/>
      <c r="GV3" s="416"/>
      <c r="GW3" s="416"/>
      <c r="GX3" s="416"/>
      <c r="GY3" s="416"/>
      <c r="GZ3" s="416"/>
      <c r="HA3" s="416"/>
      <c r="HB3" s="416"/>
      <c r="HC3" s="416"/>
      <c r="HD3" s="416"/>
      <c r="HE3" s="416"/>
      <c r="HF3" s="416"/>
      <c r="HG3" s="416"/>
      <c r="HH3" s="416"/>
      <c r="HI3" s="416"/>
      <c r="HJ3" s="416"/>
      <c r="HK3" s="416"/>
      <c r="HL3" s="416"/>
      <c r="HM3" s="416"/>
      <c r="HN3" s="416"/>
      <c r="HO3" s="416"/>
      <c r="HP3" s="416"/>
      <c r="HQ3" s="416"/>
      <c r="HR3" s="416"/>
      <c r="HS3" s="416"/>
      <c r="HT3" s="416"/>
      <c r="HU3" s="416"/>
      <c r="HV3" s="416"/>
      <c r="HW3" s="416"/>
      <c r="HX3" s="416"/>
      <c r="HY3" s="416"/>
      <c r="HZ3" s="416"/>
      <c r="IA3" s="416"/>
      <c r="IB3" s="416"/>
      <c r="IC3" s="416"/>
      <c r="ID3" s="416"/>
      <c r="IE3" s="416"/>
      <c r="IF3" s="416"/>
      <c r="IG3" s="416"/>
      <c r="IH3" s="416"/>
      <c r="II3" s="416"/>
      <c r="IJ3" s="416"/>
      <c r="IK3" s="416"/>
      <c r="IL3" s="416"/>
      <c r="IM3" s="416"/>
      <c r="IN3" s="416"/>
      <c r="IO3" s="416"/>
      <c r="IP3" s="416"/>
      <c r="IQ3" s="416"/>
      <c r="IR3" s="416"/>
      <c r="IS3" s="416"/>
      <c r="IT3" s="416"/>
      <c r="IU3" s="416"/>
    </row>
    <row r="4" s="404" customFormat="1" ht="16.5" spans="1:255">
      <c r="A4" s="413" t="s">
        <v>887</v>
      </c>
      <c r="B4" s="414" t="s">
        <v>190</v>
      </c>
      <c r="C4" s="415"/>
      <c r="D4" s="415"/>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6"/>
      <c r="BN4" s="416"/>
      <c r="BO4" s="416"/>
      <c r="BP4" s="416"/>
      <c r="BQ4" s="416"/>
      <c r="BR4" s="416"/>
      <c r="BS4" s="416"/>
      <c r="BT4" s="416"/>
      <c r="BU4" s="416"/>
      <c r="BV4" s="416"/>
      <c r="BW4" s="416"/>
      <c r="BX4" s="416"/>
      <c r="BY4" s="416"/>
      <c r="BZ4" s="416"/>
      <c r="CA4" s="416"/>
      <c r="CB4" s="416"/>
      <c r="CC4" s="416"/>
      <c r="CD4" s="416"/>
      <c r="CE4" s="416"/>
      <c r="CF4" s="416"/>
      <c r="CG4" s="416"/>
      <c r="CH4" s="416"/>
      <c r="CI4" s="416"/>
      <c r="CJ4" s="416"/>
      <c r="CK4" s="416"/>
      <c r="CL4" s="416"/>
      <c r="CM4" s="416"/>
      <c r="CN4" s="416"/>
      <c r="CO4" s="416"/>
      <c r="CP4" s="416"/>
      <c r="CQ4" s="416"/>
      <c r="CR4" s="416"/>
      <c r="CS4" s="416"/>
      <c r="CT4" s="416"/>
      <c r="CU4" s="416"/>
      <c r="CV4" s="416"/>
      <c r="CW4" s="416"/>
      <c r="CX4" s="416"/>
      <c r="CY4" s="416"/>
      <c r="CZ4" s="416"/>
      <c r="DA4" s="416"/>
      <c r="DB4" s="416"/>
      <c r="DC4" s="416"/>
      <c r="DD4" s="416"/>
      <c r="DE4" s="416"/>
      <c r="DF4" s="416"/>
      <c r="DG4" s="416"/>
      <c r="DH4" s="416"/>
      <c r="DI4" s="416"/>
      <c r="DJ4" s="416"/>
      <c r="DK4" s="416"/>
      <c r="DL4" s="416"/>
      <c r="DM4" s="416"/>
      <c r="DN4" s="416"/>
      <c r="DO4" s="416"/>
      <c r="DP4" s="416"/>
      <c r="DQ4" s="416"/>
      <c r="DR4" s="416"/>
      <c r="DS4" s="416"/>
      <c r="DT4" s="416"/>
      <c r="DU4" s="416"/>
      <c r="DV4" s="416"/>
      <c r="DW4" s="416"/>
      <c r="DX4" s="416"/>
      <c r="DY4" s="416"/>
      <c r="DZ4" s="416"/>
      <c r="EA4" s="416"/>
      <c r="EB4" s="416"/>
      <c r="EC4" s="416"/>
      <c r="ED4" s="416"/>
      <c r="EE4" s="416"/>
      <c r="EF4" s="416"/>
      <c r="EG4" s="416"/>
      <c r="EH4" s="416"/>
      <c r="EI4" s="416"/>
      <c r="EJ4" s="416"/>
      <c r="EK4" s="416"/>
      <c r="EL4" s="416"/>
      <c r="EM4" s="416"/>
      <c r="EN4" s="416"/>
      <c r="EO4" s="416"/>
      <c r="EP4" s="416"/>
      <c r="EQ4" s="416"/>
      <c r="ER4" s="416"/>
      <c r="ES4" s="416"/>
      <c r="ET4" s="416"/>
      <c r="EU4" s="416"/>
      <c r="EV4" s="416"/>
      <c r="EW4" s="416"/>
      <c r="EX4" s="416"/>
      <c r="EY4" s="416"/>
      <c r="EZ4" s="416"/>
      <c r="FA4" s="416"/>
      <c r="FB4" s="416"/>
      <c r="FC4" s="416"/>
      <c r="FD4" s="416"/>
      <c r="FE4" s="416"/>
      <c r="FF4" s="416"/>
      <c r="FG4" s="416"/>
      <c r="FH4" s="416"/>
      <c r="FI4" s="416"/>
      <c r="FJ4" s="416"/>
      <c r="FK4" s="416"/>
      <c r="FL4" s="416"/>
      <c r="FM4" s="416"/>
      <c r="FN4" s="416"/>
      <c r="FO4" s="416"/>
      <c r="FP4" s="416"/>
      <c r="FQ4" s="416"/>
      <c r="FR4" s="416"/>
      <c r="FS4" s="416"/>
      <c r="FT4" s="416"/>
      <c r="FU4" s="416"/>
      <c r="FV4" s="416"/>
      <c r="FW4" s="416"/>
      <c r="FX4" s="416"/>
      <c r="FY4" s="416"/>
      <c r="FZ4" s="416"/>
      <c r="GA4" s="416"/>
      <c r="GB4" s="416"/>
      <c r="GC4" s="416"/>
      <c r="GD4" s="416"/>
      <c r="GE4" s="416"/>
      <c r="GF4" s="416"/>
      <c r="GG4" s="416"/>
      <c r="GH4" s="416"/>
      <c r="GI4" s="416"/>
      <c r="GJ4" s="416"/>
      <c r="GK4" s="416"/>
      <c r="GL4" s="416"/>
      <c r="GM4" s="416"/>
      <c r="GN4" s="416"/>
      <c r="GO4" s="416"/>
      <c r="GP4" s="416"/>
      <c r="GQ4" s="416"/>
      <c r="GR4" s="416"/>
      <c r="GS4" s="416"/>
      <c r="GT4" s="416"/>
      <c r="GU4" s="416"/>
      <c r="GV4" s="416"/>
      <c r="GW4" s="416"/>
      <c r="GX4" s="416"/>
      <c r="GY4" s="416"/>
      <c r="GZ4" s="416"/>
      <c r="HA4" s="416"/>
      <c r="HB4" s="416"/>
      <c r="HC4" s="416"/>
      <c r="HD4" s="416"/>
      <c r="HE4" s="416"/>
      <c r="HF4" s="416"/>
      <c r="HG4" s="416"/>
      <c r="HH4" s="416"/>
      <c r="HI4" s="416"/>
      <c r="HJ4" s="416"/>
      <c r="HK4" s="416"/>
      <c r="HL4" s="416"/>
      <c r="HM4" s="416"/>
      <c r="HN4" s="416"/>
      <c r="HO4" s="416"/>
      <c r="HP4" s="416"/>
      <c r="HQ4" s="416"/>
      <c r="HR4" s="416"/>
      <c r="HS4" s="416"/>
      <c r="HT4" s="416"/>
      <c r="HU4" s="416"/>
      <c r="HV4" s="416"/>
      <c r="HW4" s="416"/>
      <c r="HX4" s="416"/>
      <c r="HY4" s="416"/>
      <c r="HZ4" s="416"/>
      <c r="IA4" s="416"/>
      <c r="IB4" s="416"/>
      <c r="IC4" s="416"/>
      <c r="ID4" s="416"/>
      <c r="IE4" s="416"/>
      <c r="IF4" s="416"/>
      <c r="IG4" s="416"/>
      <c r="IH4" s="416"/>
      <c r="II4" s="416"/>
      <c r="IJ4" s="416"/>
      <c r="IK4" s="416"/>
      <c r="IL4" s="416"/>
      <c r="IM4" s="416"/>
      <c r="IN4" s="416"/>
      <c r="IO4" s="416"/>
      <c r="IP4" s="416"/>
      <c r="IQ4" s="416"/>
      <c r="IR4" s="416"/>
      <c r="IS4" s="416"/>
      <c r="IT4" s="416"/>
      <c r="IU4" s="416"/>
    </row>
    <row r="5" s="404" customFormat="1" ht="16.5" spans="1:255">
      <c r="A5" s="413" t="s">
        <v>888</v>
      </c>
      <c r="B5" s="414" t="s">
        <v>908</v>
      </c>
      <c r="C5" s="417"/>
      <c r="D5" s="417"/>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c r="BN5" s="416"/>
      <c r="BO5" s="416"/>
      <c r="BP5" s="416"/>
      <c r="BQ5" s="416"/>
      <c r="BR5" s="416"/>
      <c r="BS5" s="416"/>
      <c r="BT5" s="416"/>
      <c r="BU5" s="416"/>
      <c r="BV5" s="416"/>
      <c r="BW5" s="416"/>
      <c r="BX5" s="416"/>
      <c r="BY5" s="416"/>
      <c r="BZ5" s="416"/>
      <c r="CA5" s="416"/>
      <c r="CB5" s="416"/>
      <c r="CC5" s="416"/>
      <c r="CD5" s="416"/>
      <c r="CE5" s="416"/>
      <c r="CF5" s="416"/>
      <c r="CG5" s="416"/>
      <c r="CH5" s="416"/>
      <c r="CI5" s="416"/>
      <c r="CJ5" s="416"/>
      <c r="CK5" s="416"/>
      <c r="CL5" s="416"/>
      <c r="CM5" s="416"/>
      <c r="CN5" s="416"/>
      <c r="CO5" s="416"/>
      <c r="CP5" s="416"/>
      <c r="CQ5" s="416"/>
      <c r="CR5" s="416"/>
      <c r="CS5" s="416"/>
      <c r="CT5" s="416"/>
      <c r="CU5" s="416"/>
      <c r="CV5" s="416"/>
      <c r="CW5" s="416"/>
      <c r="CX5" s="416"/>
      <c r="CY5" s="416"/>
      <c r="CZ5" s="416"/>
      <c r="DA5" s="416"/>
      <c r="DB5" s="416"/>
      <c r="DC5" s="416"/>
      <c r="DD5" s="416"/>
      <c r="DE5" s="416"/>
      <c r="DF5" s="416"/>
      <c r="DG5" s="416"/>
      <c r="DH5" s="416"/>
      <c r="DI5" s="416"/>
      <c r="DJ5" s="416"/>
      <c r="DK5" s="416"/>
      <c r="DL5" s="416"/>
      <c r="DM5" s="416"/>
      <c r="DN5" s="416"/>
      <c r="DO5" s="416"/>
      <c r="DP5" s="416"/>
      <c r="DQ5" s="416"/>
      <c r="DR5" s="416"/>
      <c r="DS5" s="416"/>
      <c r="DT5" s="416"/>
      <c r="DU5" s="416"/>
      <c r="DV5" s="416"/>
      <c r="DW5" s="416"/>
      <c r="DX5" s="416"/>
      <c r="DY5" s="416"/>
      <c r="DZ5" s="416"/>
      <c r="EA5" s="416"/>
      <c r="EB5" s="416"/>
      <c r="EC5" s="416"/>
      <c r="ED5" s="416"/>
      <c r="EE5" s="416"/>
      <c r="EF5" s="416"/>
      <c r="EG5" s="416"/>
      <c r="EH5" s="416"/>
      <c r="EI5" s="416"/>
      <c r="EJ5" s="416"/>
      <c r="EK5" s="416"/>
      <c r="EL5" s="416"/>
      <c r="EM5" s="416"/>
      <c r="EN5" s="416"/>
      <c r="EO5" s="416"/>
      <c r="EP5" s="416"/>
      <c r="EQ5" s="416"/>
      <c r="ER5" s="416"/>
      <c r="ES5" s="416"/>
      <c r="ET5" s="416"/>
      <c r="EU5" s="416"/>
      <c r="EV5" s="416"/>
      <c r="EW5" s="416"/>
      <c r="EX5" s="416"/>
      <c r="EY5" s="416"/>
      <c r="EZ5" s="416"/>
      <c r="FA5" s="416"/>
      <c r="FB5" s="416"/>
      <c r="FC5" s="416"/>
      <c r="FD5" s="416"/>
      <c r="FE5" s="416"/>
      <c r="FF5" s="416"/>
      <c r="FG5" s="416"/>
      <c r="FH5" s="416"/>
      <c r="FI5" s="416"/>
      <c r="FJ5" s="416"/>
      <c r="FK5" s="416"/>
      <c r="FL5" s="416"/>
      <c r="FM5" s="416"/>
      <c r="FN5" s="416"/>
      <c r="FO5" s="416"/>
      <c r="FP5" s="416"/>
      <c r="FQ5" s="416"/>
      <c r="FR5" s="416"/>
      <c r="FS5" s="416"/>
      <c r="FT5" s="416"/>
      <c r="FU5" s="416"/>
      <c r="FV5" s="416"/>
      <c r="FW5" s="416"/>
      <c r="FX5" s="416"/>
      <c r="FY5" s="416"/>
      <c r="FZ5" s="416"/>
      <c r="GA5" s="416"/>
      <c r="GB5" s="416"/>
      <c r="GC5" s="416"/>
      <c r="GD5" s="416"/>
      <c r="GE5" s="416"/>
      <c r="GF5" s="416"/>
      <c r="GG5" s="416"/>
      <c r="GH5" s="416"/>
      <c r="GI5" s="416"/>
      <c r="GJ5" s="416"/>
      <c r="GK5" s="416"/>
      <c r="GL5" s="416"/>
      <c r="GM5" s="416"/>
      <c r="GN5" s="416"/>
      <c r="GO5" s="416"/>
      <c r="GP5" s="416"/>
      <c r="GQ5" s="416"/>
      <c r="GR5" s="416"/>
      <c r="GS5" s="416"/>
      <c r="GT5" s="416"/>
      <c r="GU5" s="416"/>
      <c r="GV5" s="416"/>
      <c r="GW5" s="416"/>
      <c r="GX5" s="416"/>
      <c r="GY5" s="416"/>
      <c r="GZ5" s="416"/>
      <c r="HA5" s="416"/>
      <c r="HB5" s="416"/>
      <c r="HC5" s="416"/>
      <c r="HD5" s="416"/>
      <c r="HE5" s="416"/>
      <c r="HF5" s="416"/>
      <c r="HG5" s="416"/>
      <c r="HH5" s="416"/>
      <c r="HI5" s="416"/>
      <c r="HJ5" s="416"/>
      <c r="HK5" s="416"/>
      <c r="HL5" s="416"/>
      <c r="HM5" s="416"/>
      <c r="HN5" s="416"/>
      <c r="HO5" s="416"/>
      <c r="HP5" s="416"/>
      <c r="HQ5" s="416"/>
      <c r="HR5" s="416"/>
      <c r="HS5" s="416"/>
      <c r="HT5" s="416"/>
      <c r="HU5" s="416"/>
      <c r="HV5" s="416"/>
      <c r="HW5" s="416"/>
      <c r="HX5" s="416"/>
      <c r="HY5" s="416"/>
      <c r="HZ5" s="416"/>
      <c r="IA5" s="416"/>
      <c r="IB5" s="416"/>
      <c r="IC5" s="416"/>
      <c r="ID5" s="416"/>
      <c r="IE5" s="416"/>
      <c r="IF5" s="416"/>
      <c r="IG5" s="416"/>
      <c r="IH5" s="416"/>
      <c r="II5" s="416"/>
      <c r="IJ5" s="416"/>
      <c r="IK5" s="416"/>
      <c r="IL5" s="416"/>
      <c r="IM5" s="416"/>
      <c r="IN5" s="416"/>
      <c r="IO5" s="416"/>
      <c r="IP5" s="416"/>
      <c r="IQ5" s="416"/>
      <c r="IR5" s="416"/>
      <c r="IS5" s="416"/>
      <c r="IT5" s="416"/>
      <c r="IU5" s="416"/>
    </row>
    <row r="6" s="404" customFormat="1" ht="16.5" spans="1:255">
      <c r="A6" s="413" t="s">
        <v>889</v>
      </c>
      <c r="B6" s="414" t="s">
        <v>965</v>
      </c>
      <c r="C6" s="411"/>
      <c r="D6" s="412"/>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16"/>
      <c r="CO6" s="416"/>
      <c r="CP6" s="416"/>
      <c r="CQ6" s="416"/>
      <c r="CR6" s="416"/>
      <c r="CS6" s="416"/>
      <c r="CT6" s="416"/>
      <c r="CU6" s="416"/>
      <c r="CV6" s="416"/>
      <c r="CW6" s="416"/>
      <c r="CX6" s="416"/>
      <c r="CY6" s="416"/>
      <c r="CZ6" s="416"/>
      <c r="DA6" s="416"/>
      <c r="DB6" s="416"/>
      <c r="DC6" s="416"/>
      <c r="DD6" s="416"/>
      <c r="DE6" s="416"/>
      <c r="DF6" s="416"/>
      <c r="DG6" s="416"/>
      <c r="DH6" s="416"/>
      <c r="DI6" s="416"/>
      <c r="DJ6" s="416"/>
      <c r="DK6" s="416"/>
      <c r="DL6" s="416"/>
      <c r="DM6" s="416"/>
      <c r="DN6" s="416"/>
      <c r="DO6" s="416"/>
      <c r="DP6" s="416"/>
      <c r="DQ6" s="416"/>
      <c r="DR6" s="416"/>
      <c r="DS6" s="416"/>
      <c r="DT6" s="416"/>
      <c r="DU6" s="416"/>
      <c r="DV6" s="416"/>
      <c r="DW6" s="416"/>
      <c r="DX6" s="416"/>
      <c r="DY6" s="416"/>
      <c r="DZ6" s="416"/>
      <c r="EA6" s="416"/>
      <c r="EB6" s="416"/>
      <c r="EC6" s="416"/>
      <c r="ED6" s="416"/>
      <c r="EE6" s="416"/>
      <c r="EF6" s="416"/>
      <c r="EG6" s="416"/>
      <c r="EH6" s="416"/>
      <c r="EI6" s="416"/>
      <c r="EJ6" s="416"/>
      <c r="EK6" s="416"/>
      <c r="EL6" s="416"/>
      <c r="EM6" s="416"/>
      <c r="EN6" s="416"/>
      <c r="EO6" s="416"/>
      <c r="EP6" s="416"/>
      <c r="EQ6" s="416"/>
      <c r="ER6" s="416"/>
      <c r="ES6" s="416"/>
      <c r="ET6" s="416"/>
      <c r="EU6" s="416"/>
      <c r="EV6" s="416"/>
      <c r="EW6" s="416"/>
      <c r="EX6" s="416"/>
      <c r="EY6" s="416"/>
      <c r="EZ6" s="416"/>
      <c r="FA6" s="416"/>
      <c r="FB6" s="416"/>
      <c r="FC6" s="416"/>
      <c r="FD6" s="416"/>
      <c r="FE6" s="416"/>
      <c r="FF6" s="416"/>
      <c r="FG6" s="416"/>
      <c r="FH6" s="416"/>
      <c r="FI6" s="416"/>
      <c r="FJ6" s="416"/>
      <c r="FK6" s="416"/>
      <c r="FL6" s="416"/>
      <c r="FM6" s="416"/>
      <c r="FN6" s="416"/>
      <c r="FO6" s="416"/>
      <c r="FP6" s="416"/>
      <c r="FQ6" s="416"/>
      <c r="FR6" s="416"/>
      <c r="FS6" s="416"/>
      <c r="FT6" s="416"/>
      <c r="FU6" s="416"/>
      <c r="FV6" s="416"/>
      <c r="FW6" s="416"/>
      <c r="FX6" s="416"/>
      <c r="FY6" s="416"/>
      <c r="FZ6" s="416"/>
      <c r="GA6" s="416"/>
      <c r="GB6" s="416"/>
      <c r="GC6" s="416"/>
      <c r="GD6" s="416"/>
      <c r="GE6" s="416"/>
      <c r="GF6" s="416"/>
      <c r="GG6" s="416"/>
      <c r="GH6" s="416"/>
      <c r="GI6" s="416"/>
      <c r="GJ6" s="416"/>
      <c r="GK6" s="416"/>
      <c r="GL6" s="416"/>
      <c r="GM6" s="416"/>
      <c r="GN6" s="416"/>
      <c r="GO6" s="416"/>
      <c r="GP6" s="416"/>
      <c r="GQ6" s="416"/>
      <c r="GR6" s="416"/>
      <c r="GS6" s="416"/>
      <c r="GT6" s="416"/>
      <c r="GU6" s="416"/>
      <c r="GV6" s="416"/>
      <c r="GW6" s="416"/>
      <c r="GX6" s="416"/>
      <c r="GY6" s="416"/>
      <c r="GZ6" s="416"/>
      <c r="HA6" s="416"/>
      <c r="HB6" s="416"/>
      <c r="HC6" s="416"/>
      <c r="HD6" s="416"/>
      <c r="HE6" s="416"/>
      <c r="HF6" s="416"/>
      <c r="HG6" s="416"/>
      <c r="HH6" s="416"/>
      <c r="HI6" s="416"/>
      <c r="HJ6" s="416"/>
      <c r="HK6" s="416"/>
      <c r="HL6" s="416"/>
      <c r="HM6" s="416"/>
      <c r="HN6" s="416"/>
      <c r="HO6" s="416"/>
      <c r="HP6" s="416"/>
      <c r="HQ6" s="416"/>
      <c r="HR6" s="416"/>
      <c r="HS6" s="416"/>
      <c r="HT6" s="416"/>
      <c r="HU6" s="416"/>
      <c r="HV6" s="416"/>
      <c r="HW6" s="416"/>
      <c r="HX6" s="416"/>
      <c r="HY6" s="416"/>
      <c r="HZ6" s="416"/>
      <c r="IA6" s="416"/>
      <c r="IB6" s="416"/>
      <c r="IC6" s="416"/>
      <c r="ID6" s="416"/>
      <c r="IE6" s="416"/>
      <c r="IF6" s="416"/>
      <c r="IG6" s="416"/>
      <c r="IH6" s="416"/>
      <c r="II6" s="416"/>
      <c r="IJ6" s="416"/>
      <c r="IK6" s="416"/>
      <c r="IL6" s="416"/>
      <c r="IM6" s="416"/>
      <c r="IN6" s="416"/>
      <c r="IO6" s="416"/>
      <c r="IP6" s="416"/>
      <c r="IQ6" s="416"/>
      <c r="IR6" s="416"/>
      <c r="IS6" s="416"/>
      <c r="IT6" s="416"/>
      <c r="IU6" s="416"/>
    </row>
    <row r="7" s="404" customFormat="1" ht="16.5" spans="1:255">
      <c r="A7" s="413" t="s">
        <v>890</v>
      </c>
      <c r="B7" s="414" t="s">
        <v>966</v>
      </c>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6"/>
      <c r="CE7" s="416"/>
      <c r="CF7" s="416"/>
      <c r="CG7" s="416"/>
      <c r="CH7" s="416"/>
      <c r="CI7" s="416"/>
      <c r="CJ7" s="416"/>
      <c r="CK7" s="416"/>
      <c r="CL7" s="416"/>
      <c r="CM7" s="416"/>
      <c r="CN7" s="416"/>
      <c r="CO7" s="416"/>
      <c r="CP7" s="416"/>
      <c r="CQ7" s="416"/>
      <c r="CR7" s="416"/>
      <c r="CS7" s="416"/>
      <c r="CT7" s="416"/>
      <c r="CU7" s="416"/>
      <c r="CV7" s="416"/>
      <c r="CW7" s="416"/>
      <c r="CX7" s="416"/>
      <c r="CY7" s="416"/>
      <c r="CZ7" s="416"/>
      <c r="DA7" s="416"/>
      <c r="DB7" s="416"/>
      <c r="DC7" s="416"/>
      <c r="DD7" s="416"/>
      <c r="DE7" s="416"/>
      <c r="DF7" s="416"/>
      <c r="DG7" s="416"/>
      <c r="DH7" s="416"/>
      <c r="DI7" s="416"/>
      <c r="DJ7" s="416"/>
      <c r="DK7" s="416"/>
      <c r="DL7" s="416"/>
      <c r="DM7" s="416"/>
      <c r="DN7" s="416"/>
      <c r="DO7" s="416"/>
      <c r="DP7" s="416"/>
      <c r="DQ7" s="416"/>
      <c r="DR7" s="416"/>
      <c r="DS7" s="416"/>
      <c r="DT7" s="416"/>
      <c r="DU7" s="416"/>
      <c r="DV7" s="416"/>
      <c r="DW7" s="416"/>
      <c r="DX7" s="416"/>
      <c r="DY7" s="416"/>
      <c r="DZ7" s="416"/>
      <c r="EA7" s="416"/>
      <c r="EB7" s="416"/>
      <c r="EC7" s="416"/>
      <c r="ED7" s="416"/>
      <c r="EE7" s="416"/>
      <c r="EF7" s="416"/>
      <c r="EG7" s="416"/>
      <c r="EH7" s="416"/>
      <c r="EI7" s="416"/>
      <c r="EJ7" s="416"/>
      <c r="EK7" s="416"/>
      <c r="EL7" s="416"/>
      <c r="EM7" s="416"/>
      <c r="EN7" s="416"/>
      <c r="EO7" s="416"/>
      <c r="EP7" s="416"/>
      <c r="EQ7" s="416"/>
      <c r="ER7" s="416"/>
      <c r="ES7" s="416"/>
      <c r="ET7" s="416"/>
      <c r="EU7" s="416"/>
      <c r="EV7" s="416"/>
      <c r="EW7" s="416"/>
      <c r="EX7" s="416"/>
      <c r="EY7" s="416"/>
      <c r="EZ7" s="416"/>
      <c r="FA7" s="416"/>
      <c r="FB7" s="416"/>
      <c r="FC7" s="416"/>
      <c r="FD7" s="416"/>
      <c r="FE7" s="416"/>
      <c r="FF7" s="416"/>
      <c r="FG7" s="416"/>
      <c r="FH7" s="416"/>
      <c r="FI7" s="416"/>
      <c r="FJ7" s="416"/>
      <c r="FK7" s="416"/>
      <c r="FL7" s="416"/>
      <c r="FM7" s="416"/>
      <c r="FN7" s="416"/>
      <c r="FO7" s="416"/>
      <c r="FP7" s="416"/>
      <c r="FQ7" s="416"/>
      <c r="FR7" s="416"/>
      <c r="FS7" s="416"/>
      <c r="FT7" s="416"/>
      <c r="FU7" s="416"/>
      <c r="FV7" s="416"/>
      <c r="FW7" s="416"/>
      <c r="FX7" s="416"/>
      <c r="FY7" s="416"/>
      <c r="FZ7" s="416"/>
      <c r="GA7" s="416"/>
      <c r="GB7" s="416"/>
      <c r="GC7" s="416"/>
      <c r="GD7" s="416"/>
      <c r="GE7" s="416"/>
      <c r="GF7" s="416"/>
      <c r="GG7" s="416"/>
      <c r="GH7" s="416"/>
      <c r="GI7" s="416"/>
      <c r="GJ7" s="416"/>
      <c r="GK7" s="416"/>
      <c r="GL7" s="416"/>
      <c r="GM7" s="416"/>
      <c r="GN7" s="416"/>
      <c r="GO7" s="416"/>
      <c r="GP7" s="416"/>
      <c r="GQ7" s="416"/>
      <c r="GR7" s="416"/>
      <c r="GS7" s="416"/>
      <c r="GT7" s="416"/>
      <c r="GU7" s="416"/>
      <c r="GV7" s="416"/>
      <c r="GW7" s="416"/>
      <c r="GX7" s="416"/>
      <c r="GY7" s="416"/>
      <c r="GZ7" s="416"/>
      <c r="HA7" s="416"/>
      <c r="HB7" s="416"/>
      <c r="HC7" s="416"/>
      <c r="HD7" s="416"/>
      <c r="HE7" s="416"/>
      <c r="HF7" s="416"/>
      <c r="HG7" s="416"/>
      <c r="HH7" s="416"/>
      <c r="HI7" s="416"/>
      <c r="HJ7" s="416"/>
      <c r="HK7" s="416"/>
      <c r="HL7" s="416"/>
      <c r="HM7" s="416"/>
      <c r="HN7" s="416"/>
      <c r="HO7" s="416"/>
      <c r="HP7" s="416"/>
      <c r="HQ7" s="416"/>
      <c r="HR7" s="416"/>
      <c r="HS7" s="416"/>
      <c r="HT7" s="416"/>
      <c r="HU7" s="416"/>
      <c r="HV7" s="416"/>
      <c r="HW7" s="416"/>
      <c r="HX7" s="416"/>
      <c r="HY7" s="416"/>
      <c r="HZ7" s="416"/>
      <c r="IA7" s="416"/>
      <c r="IB7" s="416"/>
      <c r="IC7" s="416"/>
      <c r="ID7" s="416"/>
      <c r="IE7" s="416"/>
      <c r="IF7" s="416"/>
      <c r="IG7" s="416"/>
      <c r="IH7" s="416"/>
      <c r="II7" s="416"/>
      <c r="IJ7" s="416"/>
      <c r="IK7" s="416"/>
      <c r="IL7" s="416"/>
      <c r="IM7" s="416"/>
      <c r="IN7" s="416"/>
      <c r="IO7" s="416"/>
      <c r="IP7" s="416"/>
      <c r="IQ7" s="416"/>
      <c r="IR7" s="416"/>
      <c r="IS7" s="416"/>
      <c r="IT7" s="416"/>
      <c r="IU7" s="416"/>
    </row>
    <row r="8" s="404" customFormat="1" ht="65" customHeight="1" spans="1:255">
      <c r="A8" s="413" t="s">
        <v>891</v>
      </c>
      <c r="B8" s="414" t="s">
        <v>967</v>
      </c>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c r="CZ8" s="416"/>
      <c r="DA8" s="416"/>
      <c r="DB8" s="416"/>
      <c r="DC8" s="416"/>
      <c r="DD8" s="416"/>
      <c r="DE8" s="416"/>
      <c r="DF8" s="416"/>
      <c r="DG8" s="416"/>
      <c r="DH8" s="416"/>
      <c r="DI8" s="416"/>
      <c r="DJ8" s="416"/>
      <c r="DK8" s="416"/>
      <c r="DL8" s="416"/>
      <c r="DM8" s="416"/>
      <c r="DN8" s="416"/>
      <c r="DO8" s="416"/>
      <c r="DP8" s="416"/>
      <c r="DQ8" s="416"/>
      <c r="DR8" s="416"/>
      <c r="DS8" s="416"/>
      <c r="DT8" s="416"/>
      <c r="DU8" s="416"/>
      <c r="DV8" s="416"/>
      <c r="DW8" s="416"/>
      <c r="DX8" s="416"/>
      <c r="DY8" s="416"/>
      <c r="DZ8" s="416"/>
      <c r="EA8" s="416"/>
      <c r="EB8" s="416"/>
      <c r="EC8" s="416"/>
      <c r="ED8" s="416"/>
      <c r="EE8" s="416"/>
      <c r="EF8" s="416"/>
      <c r="EG8" s="416"/>
      <c r="EH8" s="416"/>
      <c r="EI8" s="416"/>
      <c r="EJ8" s="416"/>
      <c r="EK8" s="416"/>
      <c r="EL8" s="416"/>
      <c r="EM8" s="416"/>
      <c r="EN8" s="416"/>
      <c r="EO8" s="416"/>
      <c r="EP8" s="416"/>
      <c r="EQ8" s="416"/>
      <c r="ER8" s="416"/>
      <c r="ES8" s="416"/>
      <c r="ET8" s="416"/>
      <c r="EU8" s="416"/>
      <c r="EV8" s="416"/>
      <c r="EW8" s="416"/>
      <c r="EX8" s="416"/>
      <c r="EY8" s="416"/>
      <c r="EZ8" s="416"/>
      <c r="FA8" s="416"/>
      <c r="FB8" s="416"/>
      <c r="FC8" s="416"/>
      <c r="FD8" s="416"/>
      <c r="FE8" s="416"/>
      <c r="FF8" s="416"/>
      <c r="FG8" s="416"/>
      <c r="FH8" s="416"/>
      <c r="FI8" s="416"/>
      <c r="FJ8" s="416"/>
      <c r="FK8" s="416"/>
      <c r="FL8" s="416"/>
      <c r="FM8" s="416"/>
      <c r="FN8" s="416"/>
      <c r="FO8" s="416"/>
      <c r="FP8" s="416"/>
      <c r="FQ8" s="416"/>
      <c r="FR8" s="416"/>
      <c r="FS8" s="416"/>
      <c r="FT8" s="416"/>
      <c r="FU8" s="416"/>
      <c r="FV8" s="416"/>
      <c r="FW8" s="416"/>
      <c r="FX8" s="416"/>
      <c r="FY8" s="416"/>
      <c r="FZ8" s="416"/>
      <c r="GA8" s="416"/>
      <c r="GB8" s="416"/>
      <c r="GC8" s="416"/>
      <c r="GD8" s="416"/>
      <c r="GE8" s="416"/>
      <c r="GF8" s="416"/>
      <c r="GG8" s="416"/>
      <c r="GH8" s="416"/>
      <c r="GI8" s="416"/>
      <c r="GJ8" s="416"/>
      <c r="GK8" s="416"/>
      <c r="GL8" s="416"/>
      <c r="GM8" s="416"/>
      <c r="GN8" s="416"/>
      <c r="GO8" s="416"/>
      <c r="GP8" s="416"/>
      <c r="GQ8" s="416"/>
      <c r="GR8" s="416"/>
      <c r="GS8" s="416"/>
      <c r="GT8" s="416"/>
      <c r="GU8" s="416"/>
      <c r="GV8" s="416"/>
      <c r="GW8" s="416"/>
      <c r="GX8" s="416"/>
      <c r="GY8" s="416"/>
      <c r="GZ8" s="416"/>
      <c r="HA8" s="416"/>
      <c r="HB8" s="416"/>
      <c r="HC8" s="416"/>
      <c r="HD8" s="416"/>
      <c r="HE8" s="416"/>
      <c r="HF8" s="416"/>
      <c r="HG8" s="416"/>
      <c r="HH8" s="416"/>
      <c r="HI8" s="416"/>
      <c r="HJ8" s="416"/>
      <c r="HK8" s="416"/>
      <c r="HL8" s="416"/>
      <c r="HM8" s="416"/>
      <c r="HN8" s="416"/>
      <c r="HO8" s="416"/>
      <c r="HP8" s="416"/>
      <c r="HQ8" s="416"/>
      <c r="HR8" s="416"/>
      <c r="HS8" s="416"/>
      <c r="HT8" s="416"/>
      <c r="HU8" s="416"/>
      <c r="HV8" s="416"/>
      <c r="HW8" s="416"/>
      <c r="HX8" s="416"/>
      <c r="HY8" s="416"/>
      <c r="HZ8" s="416"/>
      <c r="IA8" s="416"/>
      <c r="IB8" s="416"/>
      <c r="IC8" s="416"/>
      <c r="ID8" s="416"/>
      <c r="IE8" s="416"/>
      <c r="IF8" s="416"/>
      <c r="IG8" s="416"/>
      <c r="IH8" s="416"/>
      <c r="II8" s="416"/>
      <c r="IJ8" s="416"/>
      <c r="IK8" s="416"/>
      <c r="IL8" s="416"/>
      <c r="IM8" s="416"/>
      <c r="IN8" s="416"/>
      <c r="IO8" s="416"/>
      <c r="IP8" s="416"/>
      <c r="IQ8" s="416"/>
      <c r="IR8" s="416"/>
      <c r="IS8" s="416"/>
      <c r="IT8" s="416"/>
      <c r="IU8" s="416"/>
    </row>
    <row r="9" s="404" customFormat="1" ht="66" customHeight="1" spans="1:255">
      <c r="A9" s="413" t="s">
        <v>892</v>
      </c>
      <c r="B9" s="414" t="s">
        <v>968</v>
      </c>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416"/>
      <c r="BB9" s="416"/>
      <c r="BC9" s="416"/>
      <c r="BD9" s="416"/>
      <c r="BE9" s="416"/>
      <c r="BF9" s="416"/>
      <c r="BG9" s="416"/>
      <c r="BH9" s="416"/>
      <c r="BI9" s="416"/>
      <c r="BJ9" s="416"/>
      <c r="BK9" s="416"/>
      <c r="BL9" s="416"/>
      <c r="BM9" s="416"/>
      <c r="BN9" s="416"/>
      <c r="BO9" s="416"/>
      <c r="BP9" s="416"/>
      <c r="BQ9" s="416"/>
      <c r="BR9" s="416"/>
      <c r="BS9" s="416"/>
      <c r="BT9" s="416"/>
      <c r="BU9" s="416"/>
      <c r="BV9" s="416"/>
      <c r="BW9" s="416"/>
      <c r="BX9" s="416"/>
      <c r="BY9" s="416"/>
      <c r="BZ9" s="416"/>
      <c r="CA9" s="416"/>
      <c r="CB9" s="416"/>
      <c r="CC9" s="416"/>
      <c r="CD9" s="416"/>
      <c r="CE9" s="416"/>
      <c r="CF9" s="416"/>
      <c r="CG9" s="416"/>
      <c r="CH9" s="416"/>
      <c r="CI9" s="416"/>
      <c r="CJ9" s="416"/>
      <c r="CK9" s="416"/>
      <c r="CL9" s="416"/>
      <c r="CM9" s="416"/>
      <c r="CN9" s="416"/>
      <c r="CO9" s="416"/>
      <c r="CP9" s="416"/>
      <c r="CQ9" s="416"/>
      <c r="CR9" s="416"/>
      <c r="CS9" s="416"/>
      <c r="CT9" s="416"/>
      <c r="CU9" s="416"/>
      <c r="CV9" s="416"/>
      <c r="CW9" s="416"/>
      <c r="CX9" s="416"/>
      <c r="CY9" s="416"/>
      <c r="CZ9" s="416"/>
      <c r="DA9" s="416"/>
      <c r="DB9" s="416"/>
      <c r="DC9" s="416"/>
      <c r="DD9" s="416"/>
      <c r="DE9" s="416"/>
      <c r="DF9" s="416"/>
      <c r="DG9" s="416"/>
      <c r="DH9" s="416"/>
      <c r="DI9" s="416"/>
      <c r="DJ9" s="416"/>
      <c r="DK9" s="416"/>
      <c r="DL9" s="416"/>
      <c r="DM9" s="416"/>
      <c r="DN9" s="416"/>
      <c r="DO9" s="416"/>
      <c r="DP9" s="416"/>
      <c r="DQ9" s="416"/>
      <c r="DR9" s="416"/>
      <c r="DS9" s="416"/>
      <c r="DT9" s="416"/>
      <c r="DU9" s="416"/>
      <c r="DV9" s="416"/>
      <c r="DW9" s="416"/>
      <c r="DX9" s="416"/>
      <c r="DY9" s="416"/>
      <c r="DZ9" s="416"/>
      <c r="EA9" s="416"/>
      <c r="EB9" s="416"/>
      <c r="EC9" s="416"/>
      <c r="ED9" s="416"/>
      <c r="EE9" s="416"/>
      <c r="EF9" s="416"/>
      <c r="EG9" s="416"/>
      <c r="EH9" s="416"/>
      <c r="EI9" s="416"/>
      <c r="EJ9" s="416"/>
      <c r="EK9" s="416"/>
      <c r="EL9" s="416"/>
      <c r="EM9" s="416"/>
      <c r="EN9" s="416"/>
      <c r="EO9" s="416"/>
      <c r="EP9" s="416"/>
      <c r="EQ9" s="416"/>
      <c r="ER9" s="416"/>
      <c r="ES9" s="416"/>
      <c r="ET9" s="416"/>
      <c r="EU9" s="416"/>
      <c r="EV9" s="416"/>
      <c r="EW9" s="416"/>
      <c r="EX9" s="416"/>
      <c r="EY9" s="416"/>
      <c r="EZ9" s="416"/>
      <c r="FA9" s="416"/>
      <c r="FB9" s="416"/>
      <c r="FC9" s="416"/>
      <c r="FD9" s="416"/>
      <c r="FE9" s="416"/>
      <c r="FF9" s="416"/>
      <c r="FG9" s="416"/>
      <c r="FH9" s="416"/>
      <c r="FI9" s="416"/>
      <c r="FJ9" s="416"/>
      <c r="FK9" s="416"/>
      <c r="FL9" s="416"/>
      <c r="FM9" s="416"/>
      <c r="FN9" s="416"/>
      <c r="FO9" s="416"/>
      <c r="FP9" s="416"/>
      <c r="FQ9" s="416"/>
      <c r="FR9" s="416"/>
      <c r="FS9" s="416"/>
      <c r="FT9" s="416"/>
      <c r="FU9" s="416"/>
      <c r="FV9" s="416"/>
      <c r="FW9" s="416"/>
      <c r="FX9" s="416"/>
      <c r="FY9" s="416"/>
      <c r="FZ9" s="416"/>
      <c r="GA9" s="416"/>
      <c r="GB9" s="416"/>
      <c r="GC9" s="416"/>
      <c r="GD9" s="416"/>
      <c r="GE9" s="416"/>
      <c r="GF9" s="416"/>
      <c r="GG9" s="416"/>
      <c r="GH9" s="416"/>
      <c r="GI9" s="416"/>
      <c r="GJ9" s="416"/>
      <c r="GK9" s="416"/>
      <c r="GL9" s="416"/>
      <c r="GM9" s="416"/>
      <c r="GN9" s="416"/>
      <c r="GO9" s="416"/>
      <c r="GP9" s="416"/>
      <c r="GQ9" s="416"/>
      <c r="GR9" s="416"/>
      <c r="GS9" s="416"/>
      <c r="GT9" s="416"/>
      <c r="GU9" s="416"/>
      <c r="GV9" s="416"/>
      <c r="GW9" s="416"/>
      <c r="GX9" s="416"/>
      <c r="GY9" s="416"/>
      <c r="GZ9" s="416"/>
      <c r="HA9" s="416"/>
      <c r="HB9" s="416"/>
      <c r="HC9" s="416"/>
      <c r="HD9" s="416"/>
      <c r="HE9" s="416"/>
      <c r="HF9" s="416"/>
      <c r="HG9" s="416"/>
      <c r="HH9" s="416"/>
      <c r="HI9" s="416"/>
      <c r="HJ9" s="416"/>
      <c r="HK9" s="416"/>
      <c r="HL9" s="416"/>
      <c r="HM9" s="416"/>
      <c r="HN9" s="416"/>
      <c r="HO9" s="416"/>
      <c r="HP9" s="416"/>
      <c r="HQ9" s="416"/>
      <c r="HR9" s="416"/>
      <c r="HS9" s="416"/>
      <c r="HT9" s="416"/>
      <c r="HU9" s="416"/>
      <c r="HV9" s="416"/>
      <c r="HW9" s="416"/>
      <c r="HX9" s="416"/>
      <c r="HY9" s="416"/>
      <c r="HZ9" s="416"/>
      <c r="IA9" s="416"/>
      <c r="IB9" s="416"/>
      <c r="IC9" s="416"/>
      <c r="ID9" s="416"/>
      <c r="IE9" s="416"/>
      <c r="IF9" s="416"/>
      <c r="IG9" s="416"/>
      <c r="IH9" s="416"/>
      <c r="II9" s="416"/>
      <c r="IJ9" s="416"/>
      <c r="IK9" s="416"/>
      <c r="IL9" s="416"/>
      <c r="IM9" s="416"/>
      <c r="IN9" s="416"/>
      <c r="IO9" s="416"/>
      <c r="IP9" s="416"/>
      <c r="IQ9" s="416"/>
      <c r="IR9" s="416"/>
      <c r="IS9" s="416"/>
      <c r="IT9" s="416"/>
      <c r="IU9" s="416"/>
    </row>
    <row r="10" s="404" customFormat="1" ht="16.5" spans="1:255">
      <c r="A10" s="413" t="s">
        <v>893</v>
      </c>
      <c r="B10" s="414" t="s">
        <v>969</v>
      </c>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16"/>
      <c r="BQ10" s="416"/>
      <c r="BR10" s="416"/>
      <c r="BS10" s="416"/>
      <c r="BT10" s="416"/>
      <c r="BU10" s="416"/>
      <c r="BV10" s="416"/>
      <c r="BW10" s="416"/>
      <c r="BX10" s="416"/>
      <c r="BY10" s="416"/>
      <c r="BZ10" s="416"/>
      <c r="CA10" s="416"/>
      <c r="CB10" s="416"/>
      <c r="CC10" s="416"/>
      <c r="CD10" s="416"/>
      <c r="CE10" s="416"/>
      <c r="CF10" s="416"/>
      <c r="CG10" s="416"/>
      <c r="CH10" s="416"/>
      <c r="CI10" s="416"/>
      <c r="CJ10" s="416"/>
      <c r="CK10" s="416"/>
      <c r="CL10" s="416"/>
      <c r="CM10" s="416"/>
      <c r="CN10" s="416"/>
      <c r="CO10" s="416"/>
      <c r="CP10" s="416"/>
      <c r="CQ10" s="416"/>
      <c r="CR10" s="416"/>
      <c r="CS10" s="416"/>
      <c r="CT10" s="416"/>
      <c r="CU10" s="416"/>
      <c r="CV10" s="416"/>
      <c r="CW10" s="416"/>
      <c r="CX10" s="416"/>
      <c r="CY10" s="416"/>
      <c r="CZ10" s="416"/>
      <c r="DA10" s="416"/>
      <c r="DB10" s="416"/>
      <c r="DC10" s="416"/>
      <c r="DD10" s="416"/>
      <c r="DE10" s="416"/>
      <c r="DF10" s="416"/>
      <c r="DG10" s="416"/>
      <c r="DH10" s="416"/>
      <c r="DI10" s="416"/>
      <c r="DJ10" s="416"/>
      <c r="DK10" s="416"/>
      <c r="DL10" s="416"/>
      <c r="DM10" s="416"/>
      <c r="DN10" s="416"/>
      <c r="DO10" s="416"/>
      <c r="DP10" s="416"/>
      <c r="DQ10" s="416"/>
      <c r="DR10" s="416"/>
      <c r="DS10" s="416"/>
      <c r="DT10" s="416"/>
      <c r="DU10" s="416"/>
      <c r="DV10" s="416"/>
      <c r="DW10" s="416"/>
      <c r="DX10" s="416"/>
      <c r="DY10" s="416"/>
      <c r="DZ10" s="416"/>
      <c r="EA10" s="416"/>
      <c r="EB10" s="416"/>
      <c r="EC10" s="416"/>
      <c r="ED10" s="416"/>
      <c r="EE10" s="416"/>
      <c r="EF10" s="416"/>
      <c r="EG10" s="416"/>
      <c r="EH10" s="416"/>
      <c r="EI10" s="416"/>
      <c r="EJ10" s="416"/>
      <c r="EK10" s="416"/>
      <c r="EL10" s="416"/>
      <c r="EM10" s="416"/>
      <c r="EN10" s="416"/>
      <c r="EO10" s="416"/>
      <c r="EP10" s="416"/>
      <c r="EQ10" s="416"/>
      <c r="ER10" s="416"/>
      <c r="ES10" s="416"/>
      <c r="ET10" s="416"/>
      <c r="EU10" s="416"/>
      <c r="EV10" s="416"/>
      <c r="EW10" s="416"/>
      <c r="EX10" s="416"/>
      <c r="EY10" s="416"/>
      <c r="EZ10" s="416"/>
      <c r="FA10" s="416"/>
      <c r="FB10" s="416"/>
      <c r="FC10" s="416"/>
      <c r="FD10" s="416"/>
      <c r="FE10" s="416"/>
      <c r="FF10" s="416"/>
      <c r="FG10" s="416"/>
      <c r="FH10" s="416"/>
      <c r="FI10" s="416"/>
      <c r="FJ10" s="416"/>
      <c r="FK10" s="416"/>
      <c r="FL10" s="416"/>
      <c r="FM10" s="416"/>
      <c r="FN10" s="416"/>
      <c r="FO10" s="416"/>
      <c r="FP10" s="416"/>
      <c r="FQ10" s="416"/>
      <c r="FR10" s="416"/>
      <c r="FS10" s="416"/>
      <c r="FT10" s="416"/>
      <c r="FU10" s="416"/>
      <c r="FV10" s="416"/>
      <c r="FW10" s="416"/>
      <c r="FX10" s="416"/>
      <c r="FY10" s="416"/>
      <c r="FZ10" s="416"/>
      <c r="GA10" s="416"/>
      <c r="GB10" s="416"/>
      <c r="GC10" s="416"/>
      <c r="GD10" s="416"/>
      <c r="GE10" s="416"/>
      <c r="GF10" s="416"/>
      <c r="GG10" s="416"/>
      <c r="GH10" s="416"/>
      <c r="GI10" s="416"/>
      <c r="GJ10" s="416"/>
      <c r="GK10" s="416"/>
      <c r="GL10" s="416"/>
      <c r="GM10" s="416"/>
      <c r="GN10" s="416"/>
      <c r="GO10" s="416"/>
      <c r="GP10" s="416"/>
      <c r="GQ10" s="416"/>
      <c r="GR10" s="416"/>
      <c r="GS10" s="416"/>
      <c r="GT10" s="416"/>
      <c r="GU10" s="416"/>
      <c r="GV10" s="416"/>
      <c r="GW10" s="416"/>
      <c r="GX10" s="416"/>
      <c r="GY10" s="416"/>
      <c r="GZ10" s="416"/>
      <c r="HA10" s="416"/>
      <c r="HB10" s="416"/>
      <c r="HC10" s="416"/>
      <c r="HD10" s="416"/>
      <c r="HE10" s="416"/>
      <c r="HF10" s="416"/>
      <c r="HG10" s="416"/>
      <c r="HH10" s="416"/>
      <c r="HI10" s="416"/>
      <c r="HJ10" s="416"/>
      <c r="HK10" s="416"/>
      <c r="HL10" s="416"/>
      <c r="HM10" s="416"/>
      <c r="HN10" s="416"/>
      <c r="HO10" s="416"/>
      <c r="HP10" s="416"/>
      <c r="HQ10" s="416"/>
      <c r="HR10" s="416"/>
      <c r="HS10" s="416"/>
      <c r="HT10" s="416"/>
      <c r="HU10" s="416"/>
      <c r="HV10" s="416"/>
      <c r="HW10" s="416"/>
      <c r="HX10" s="416"/>
      <c r="HY10" s="416"/>
      <c r="HZ10" s="416"/>
      <c r="IA10" s="416"/>
      <c r="IB10" s="416"/>
      <c r="IC10" s="416"/>
      <c r="ID10" s="416"/>
      <c r="IE10" s="416"/>
      <c r="IF10" s="416"/>
      <c r="IG10" s="416"/>
      <c r="IH10" s="416"/>
      <c r="II10" s="416"/>
      <c r="IJ10" s="416"/>
      <c r="IK10" s="416"/>
      <c r="IL10" s="416"/>
      <c r="IM10" s="416"/>
      <c r="IN10" s="416"/>
      <c r="IO10" s="416"/>
      <c r="IP10" s="416"/>
      <c r="IQ10" s="416"/>
      <c r="IR10" s="416"/>
      <c r="IS10" s="416"/>
      <c r="IT10" s="416"/>
      <c r="IU10" s="416"/>
    </row>
    <row r="11" s="404" customFormat="1" ht="16.5" spans="1:255">
      <c r="A11" s="413" t="s">
        <v>894</v>
      </c>
      <c r="B11" s="414" t="s">
        <v>970</v>
      </c>
      <c r="C11" s="416"/>
      <c r="D11" s="416"/>
      <c r="E11" s="418"/>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416"/>
      <c r="BB11" s="416"/>
      <c r="BC11" s="416"/>
      <c r="BD11" s="416"/>
      <c r="BE11" s="416"/>
      <c r="BF11" s="416"/>
      <c r="BG11" s="416"/>
      <c r="BH11" s="416"/>
      <c r="BI11" s="416"/>
      <c r="BJ11" s="416"/>
      <c r="BK11" s="416"/>
      <c r="BL11" s="416"/>
      <c r="BM11" s="416"/>
      <c r="BN11" s="416"/>
      <c r="BO11" s="416"/>
      <c r="BP11" s="416"/>
      <c r="BQ11" s="416"/>
      <c r="BR11" s="416"/>
      <c r="BS11" s="416"/>
      <c r="BT11" s="416"/>
      <c r="BU11" s="416"/>
      <c r="BV11" s="416"/>
      <c r="BW11" s="416"/>
      <c r="BX11" s="416"/>
      <c r="BY11" s="416"/>
      <c r="BZ11" s="416"/>
      <c r="CA11" s="416"/>
      <c r="CB11" s="416"/>
      <c r="CC11" s="416"/>
      <c r="CD11" s="416"/>
      <c r="CE11" s="416"/>
      <c r="CF11" s="416"/>
      <c r="CG11" s="416"/>
      <c r="CH11" s="416"/>
      <c r="CI11" s="416"/>
      <c r="CJ11" s="416"/>
      <c r="CK11" s="416"/>
      <c r="CL11" s="416"/>
      <c r="CM11" s="416"/>
      <c r="CN11" s="416"/>
      <c r="CO11" s="416"/>
      <c r="CP11" s="416"/>
      <c r="CQ11" s="416"/>
      <c r="CR11" s="416"/>
      <c r="CS11" s="416"/>
      <c r="CT11" s="416"/>
      <c r="CU11" s="416"/>
      <c r="CV11" s="416"/>
      <c r="CW11" s="416"/>
      <c r="CX11" s="416"/>
      <c r="CY11" s="416"/>
      <c r="CZ11" s="416"/>
      <c r="DA11" s="416"/>
      <c r="DB11" s="416"/>
      <c r="DC11" s="416"/>
      <c r="DD11" s="416"/>
      <c r="DE11" s="416"/>
      <c r="DF11" s="416"/>
      <c r="DG11" s="416"/>
      <c r="DH11" s="416"/>
      <c r="DI11" s="416"/>
      <c r="DJ11" s="416"/>
      <c r="DK11" s="416"/>
      <c r="DL11" s="416"/>
      <c r="DM11" s="416"/>
      <c r="DN11" s="416"/>
      <c r="DO11" s="416"/>
      <c r="DP11" s="416"/>
      <c r="DQ11" s="416"/>
      <c r="DR11" s="416"/>
      <c r="DS11" s="416"/>
      <c r="DT11" s="416"/>
      <c r="DU11" s="416"/>
      <c r="DV11" s="416"/>
      <c r="DW11" s="416"/>
      <c r="DX11" s="416"/>
      <c r="DY11" s="416"/>
      <c r="DZ11" s="416"/>
      <c r="EA11" s="416"/>
      <c r="EB11" s="416"/>
      <c r="EC11" s="416"/>
      <c r="ED11" s="416"/>
      <c r="EE11" s="416"/>
      <c r="EF11" s="416"/>
      <c r="EG11" s="416"/>
      <c r="EH11" s="416"/>
      <c r="EI11" s="416"/>
      <c r="EJ11" s="416"/>
      <c r="EK11" s="416"/>
      <c r="EL11" s="416"/>
      <c r="EM11" s="416"/>
      <c r="EN11" s="416"/>
      <c r="EO11" s="416"/>
      <c r="EP11" s="416"/>
      <c r="EQ11" s="416"/>
      <c r="ER11" s="416"/>
      <c r="ES11" s="416"/>
      <c r="ET11" s="416"/>
      <c r="EU11" s="416"/>
      <c r="EV11" s="416"/>
      <c r="EW11" s="416"/>
      <c r="EX11" s="416"/>
      <c r="EY11" s="416"/>
      <c r="EZ11" s="416"/>
      <c r="FA11" s="416"/>
      <c r="FB11" s="416"/>
      <c r="FC11" s="416"/>
      <c r="FD11" s="416"/>
      <c r="FE11" s="416"/>
      <c r="FF11" s="416"/>
      <c r="FG11" s="416"/>
      <c r="FH11" s="416"/>
      <c r="FI11" s="416"/>
      <c r="FJ11" s="416"/>
      <c r="FK11" s="416"/>
      <c r="FL11" s="416"/>
      <c r="FM11" s="416"/>
      <c r="FN11" s="416"/>
      <c r="FO11" s="416"/>
      <c r="FP11" s="416"/>
      <c r="FQ11" s="416"/>
      <c r="FR11" s="416"/>
      <c r="FS11" s="416"/>
      <c r="FT11" s="416"/>
      <c r="FU11" s="416"/>
      <c r="FV11" s="416"/>
      <c r="FW11" s="416"/>
      <c r="FX11" s="416"/>
      <c r="FY11" s="416"/>
      <c r="FZ11" s="416"/>
      <c r="GA11" s="416"/>
      <c r="GB11" s="416"/>
      <c r="GC11" s="416"/>
      <c r="GD11" s="416"/>
      <c r="GE11" s="416"/>
      <c r="GF11" s="416"/>
      <c r="GG11" s="416"/>
      <c r="GH11" s="416"/>
      <c r="GI11" s="416"/>
      <c r="GJ11" s="416"/>
      <c r="GK11" s="416"/>
      <c r="GL11" s="416"/>
      <c r="GM11" s="416"/>
      <c r="GN11" s="416"/>
      <c r="GO11" s="416"/>
      <c r="GP11" s="416"/>
      <c r="GQ11" s="416"/>
      <c r="GR11" s="416"/>
      <c r="GS11" s="416"/>
      <c r="GT11" s="416"/>
      <c r="GU11" s="416"/>
      <c r="GV11" s="416"/>
      <c r="GW11" s="416"/>
      <c r="GX11" s="416"/>
      <c r="GY11" s="416"/>
      <c r="GZ11" s="416"/>
      <c r="HA11" s="416"/>
      <c r="HB11" s="416"/>
      <c r="HC11" s="416"/>
      <c r="HD11" s="416"/>
      <c r="HE11" s="416"/>
      <c r="HF11" s="416"/>
      <c r="HG11" s="416"/>
      <c r="HH11" s="416"/>
      <c r="HI11" s="416"/>
      <c r="HJ11" s="416"/>
      <c r="HK11" s="416"/>
      <c r="HL11" s="416"/>
      <c r="HM11" s="416"/>
      <c r="HN11" s="416"/>
      <c r="HO11" s="416"/>
      <c r="HP11" s="416"/>
      <c r="HQ11" s="416"/>
      <c r="HR11" s="416"/>
      <c r="HS11" s="416"/>
      <c r="HT11" s="416"/>
      <c r="HU11" s="416"/>
      <c r="HV11" s="416"/>
      <c r="HW11" s="416"/>
      <c r="HX11" s="416"/>
      <c r="HY11" s="416"/>
      <c r="HZ11" s="416"/>
      <c r="IA11" s="416"/>
      <c r="IB11" s="416"/>
      <c r="IC11" s="416"/>
      <c r="ID11" s="416"/>
      <c r="IE11" s="416"/>
      <c r="IF11" s="416"/>
      <c r="IG11" s="416"/>
      <c r="IH11" s="416"/>
      <c r="II11" s="416"/>
      <c r="IJ11" s="416"/>
      <c r="IK11" s="416"/>
      <c r="IL11" s="416"/>
      <c r="IM11" s="416"/>
      <c r="IN11" s="416"/>
      <c r="IO11" s="416"/>
      <c r="IP11" s="416"/>
      <c r="IQ11" s="416"/>
      <c r="IR11" s="416"/>
      <c r="IS11" s="416"/>
      <c r="IT11" s="416"/>
      <c r="IU11" s="416"/>
    </row>
    <row r="12" s="404" customFormat="1" ht="16.5" spans="1:255">
      <c r="A12" s="413" t="s">
        <v>895</v>
      </c>
      <c r="B12" s="414" t="s">
        <v>971</v>
      </c>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16"/>
      <c r="BJ12" s="416"/>
      <c r="BK12" s="416"/>
      <c r="BL12" s="416"/>
      <c r="BM12" s="416"/>
      <c r="BN12" s="416"/>
      <c r="BO12" s="416"/>
      <c r="BP12" s="416"/>
      <c r="BQ12" s="416"/>
      <c r="BR12" s="416"/>
      <c r="BS12" s="416"/>
      <c r="BT12" s="416"/>
      <c r="BU12" s="416"/>
      <c r="BV12" s="416"/>
      <c r="BW12" s="416"/>
      <c r="BX12" s="416"/>
      <c r="BY12" s="416"/>
      <c r="BZ12" s="416"/>
      <c r="CA12" s="416"/>
      <c r="CB12" s="416"/>
      <c r="CC12" s="416"/>
      <c r="CD12" s="416"/>
      <c r="CE12" s="416"/>
      <c r="CF12" s="416"/>
      <c r="CG12" s="416"/>
      <c r="CH12" s="416"/>
      <c r="CI12" s="416"/>
      <c r="CJ12" s="416"/>
      <c r="CK12" s="416"/>
      <c r="CL12" s="416"/>
      <c r="CM12" s="416"/>
      <c r="CN12" s="416"/>
      <c r="CO12" s="416"/>
      <c r="CP12" s="416"/>
      <c r="CQ12" s="416"/>
      <c r="CR12" s="416"/>
      <c r="CS12" s="416"/>
      <c r="CT12" s="416"/>
      <c r="CU12" s="416"/>
      <c r="CV12" s="416"/>
      <c r="CW12" s="416"/>
      <c r="CX12" s="416"/>
      <c r="CY12" s="416"/>
      <c r="CZ12" s="416"/>
      <c r="DA12" s="416"/>
      <c r="DB12" s="416"/>
      <c r="DC12" s="416"/>
      <c r="DD12" s="416"/>
      <c r="DE12" s="416"/>
      <c r="DF12" s="416"/>
      <c r="DG12" s="416"/>
      <c r="DH12" s="416"/>
      <c r="DI12" s="416"/>
      <c r="DJ12" s="416"/>
      <c r="DK12" s="416"/>
      <c r="DL12" s="416"/>
      <c r="DM12" s="416"/>
      <c r="DN12" s="416"/>
      <c r="DO12" s="416"/>
      <c r="DP12" s="416"/>
      <c r="DQ12" s="416"/>
      <c r="DR12" s="416"/>
      <c r="DS12" s="416"/>
      <c r="DT12" s="416"/>
      <c r="DU12" s="416"/>
      <c r="DV12" s="416"/>
      <c r="DW12" s="416"/>
      <c r="DX12" s="416"/>
      <c r="DY12" s="416"/>
      <c r="DZ12" s="416"/>
      <c r="EA12" s="416"/>
      <c r="EB12" s="416"/>
      <c r="EC12" s="416"/>
      <c r="ED12" s="416"/>
      <c r="EE12" s="416"/>
      <c r="EF12" s="416"/>
      <c r="EG12" s="416"/>
      <c r="EH12" s="416"/>
      <c r="EI12" s="416"/>
      <c r="EJ12" s="416"/>
      <c r="EK12" s="416"/>
      <c r="EL12" s="416"/>
      <c r="EM12" s="416"/>
      <c r="EN12" s="416"/>
      <c r="EO12" s="416"/>
      <c r="EP12" s="416"/>
      <c r="EQ12" s="416"/>
      <c r="ER12" s="416"/>
      <c r="ES12" s="416"/>
      <c r="ET12" s="416"/>
      <c r="EU12" s="416"/>
      <c r="EV12" s="416"/>
      <c r="EW12" s="416"/>
      <c r="EX12" s="416"/>
      <c r="EY12" s="416"/>
      <c r="EZ12" s="416"/>
      <c r="FA12" s="416"/>
      <c r="FB12" s="416"/>
      <c r="FC12" s="416"/>
      <c r="FD12" s="416"/>
      <c r="FE12" s="416"/>
      <c r="FF12" s="416"/>
      <c r="FG12" s="416"/>
      <c r="FH12" s="416"/>
      <c r="FI12" s="416"/>
      <c r="FJ12" s="416"/>
      <c r="FK12" s="416"/>
      <c r="FL12" s="416"/>
      <c r="FM12" s="416"/>
      <c r="FN12" s="416"/>
      <c r="FO12" s="416"/>
      <c r="FP12" s="416"/>
      <c r="FQ12" s="416"/>
      <c r="FR12" s="416"/>
      <c r="FS12" s="416"/>
      <c r="FT12" s="416"/>
      <c r="FU12" s="416"/>
      <c r="FV12" s="416"/>
      <c r="FW12" s="416"/>
      <c r="FX12" s="416"/>
      <c r="FY12" s="416"/>
      <c r="FZ12" s="416"/>
      <c r="GA12" s="416"/>
      <c r="GB12" s="416"/>
      <c r="GC12" s="416"/>
      <c r="GD12" s="416"/>
      <c r="GE12" s="416"/>
      <c r="GF12" s="416"/>
      <c r="GG12" s="416"/>
      <c r="GH12" s="416"/>
      <c r="GI12" s="416"/>
      <c r="GJ12" s="416"/>
      <c r="GK12" s="416"/>
      <c r="GL12" s="416"/>
      <c r="GM12" s="416"/>
      <c r="GN12" s="416"/>
      <c r="GO12" s="416"/>
      <c r="GP12" s="416"/>
      <c r="GQ12" s="416"/>
      <c r="GR12" s="416"/>
      <c r="GS12" s="416"/>
      <c r="GT12" s="416"/>
      <c r="GU12" s="416"/>
      <c r="GV12" s="416"/>
      <c r="GW12" s="416"/>
      <c r="GX12" s="416"/>
      <c r="GY12" s="416"/>
      <c r="GZ12" s="416"/>
      <c r="HA12" s="416"/>
      <c r="HB12" s="416"/>
      <c r="HC12" s="416"/>
      <c r="HD12" s="416"/>
      <c r="HE12" s="416"/>
      <c r="HF12" s="416"/>
      <c r="HG12" s="416"/>
      <c r="HH12" s="416"/>
      <c r="HI12" s="416"/>
      <c r="HJ12" s="416"/>
      <c r="HK12" s="416"/>
      <c r="HL12" s="416"/>
      <c r="HM12" s="416"/>
      <c r="HN12" s="416"/>
      <c r="HO12" s="416"/>
      <c r="HP12" s="416"/>
      <c r="HQ12" s="416"/>
      <c r="HR12" s="416"/>
      <c r="HS12" s="416"/>
      <c r="HT12" s="416"/>
      <c r="HU12" s="416"/>
      <c r="HV12" s="416"/>
      <c r="HW12" s="416"/>
      <c r="HX12" s="416"/>
      <c r="HY12" s="416"/>
      <c r="HZ12" s="416"/>
      <c r="IA12" s="416"/>
      <c r="IB12" s="416"/>
      <c r="IC12" s="416"/>
      <c r="ID12" s="416"/>
      <c r="IE12" s="416"/>
      <c r="IF12" s="416"/>
      <c r="IG12" s="416"/>
      <c r="IH12" s="416"/>
      <c r="II12" s="416"/>
      <c r="IJ12" s="416"/>
      <c r="IK12" s="416"/>
      <c r="IL12" s="416"/>
      <c r="IM12" s="416"/>
      <c r="IN12" s="416"/>
      <c r="IO12" s="416"/>
      <c r="IP12" s="416"/>
      <c r="IQ12" s="416"/>
      <c r="IR12" s="416"/>
      <c r="IS12" s="416"/>
      <c r="IT12" s="416"/>
      <c r="IU12" s="416"/>
    </row>
    <row r="13" s="404" customFormat="1" ht="16.5" spans="1:255">
      <c r="A13" s="413" t="s">
        <v>896</v>
      </c>
      <c r="B13" s="414" t="s">
        <v>256</v>
      </c>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16"/>
      <c r="CF13" s="416"/>
      <c r="CG13" s="416"/>
      <c r="CH13" s="416"/>
      <c r="CI13" s="416"/>
      <c r="CJ13" s="416"/>
      <c r="CK13" s="416"/>
      <c r="CL13" s="416"/>
      <c r="CM13" s="416"/>
      <c r="CN13" s="416"/>
      <c r="CO13" s="416"/>
      <c r="CP13" s="416"/>
      <c r="CQ13" s="416"/>
      <c r="CR13" s="416"/>
      <c r="CS13" s="416"/>
      <c r="CT13" s="416"/>
      <c r="CU13" s="416"/>
      <c r="CV13" s="416"/>
      <c r="CW13" s="416"/>
      <c r="CX13" s="416"/>
      <c r="CY13" s="416"/>
      <c r="CZ13" s="416"/>
      <c r="DA13" s="416"/>
      <c r="DB13" s="416"/>
      <c r="DC13" s="416"/>
      <c r="DD13" s="416"/>
      <c r="DE13" s="416"/>
      <c r="DF13" s="416"/>
      <c r="DG13" s="416"/>
      <c r="DH13" s="416"/>
      <c r="DI13" s="416"/>
      <c r="DJ13" s="416"/>
      <c r="DK13" s="416"/>
      <c r="DL13" s="416"/>
      <c r="DM13" s="416"/>
      <c r="DN13" s="416"/>
      <c r="DO13" s="416"/>
      <c r="DP13" s="416"/>
      <c r="DQ13" s="416"/>
      <c r="DR13" s="416"/>
      <c r="DS13" s="416"/>
      <c r="DT13" s="416"/>
      <c r="DU13" s="416"/>
      <c r="DV13" s="416"/>
      <c r="DW13" s="416"/>
      <c r="DX13" s="416"/>
      <c r="DY13" s="416"/>
      <c r="DZ13" s="416"/>
      <c r="EA13" s="416"/>
      <c r="EB13" s="416"/>
      <c r="EC13" s="416"/>
      <c r="ED13" s="416"/>
      <c r="EE13" s="416"/>
      <c r="EF13" s="416"/>
      <c r="EG13" s="416"/>
      <c r="EH13" s="416"/>
      <c r="EI13" s="416"/>
      <c r="EJ13" s="416"/>
      <c r="EK13" s="416"/>
      <c r="EL13" s="416"/>
      <c r="EM13" s="416"/>
      <c r="EN13" s="416"/>
      <c r="EO13" s="416"/>
      <c r="EP13" s="416"/>
      <c r="EQ13" s="416"/>
      <c r="ER13" s="416"/>
      <c r="ES13" s="416"/>
      <c r="ET13" s="416"/>
      <c r="EU13" s="416"/>
      <c r="EV13" s="416"/>
      <c r="EW13" s="416"/>
      <c r="EX13" s="416"/>
      <c r="EY13" s="416"/>
      <c r="EZ13" s="416"/>
      <c r="FA13" s="416"/>
      <c r="FB13" s="416"/>
      <c r="FC13" s="416"/>
      <c r="FD13" s="416"/>
      <c r="FE13" s="416"/>
      <c r="FF13" s="416"/>
      <c r="FG13" s="416"/>
      <c r="FH13" s="416"/>
      <c r="FI13" s="416"/>
      <c r="FJ13" s="416"/>
      <c r="FK13" s="416"/>
      <c r="FL13" s="416"/>
      <c r="FM13" s="416"/>
      <c r="FN13" s="416"/>
      <c r="FO13" s="416"/>
      <c r="FP13" s="416"/>
      <c r="FQ13" s="416"/>
      <c r="FR13" s="416"/>
      <c r="FS13" s="416"/>
      <c r="FT13" s="416"/>
      <c r="FU13" s="416"/>
      <c r="FV13" s="416"/>
      <c r="FW13" s="416"/>
      <c r="FX13" s="416"/>
      <c r="FY13" s="416"/>
      <c r="FZ13" s="416"/>
      <c r="GA13" s="416"/>
      <c r="GB13" s="416"/>
      <c r="GC13" s="416"/>
      <c r="GD13" s="416"/>
      <c r="GE13" s="416"/>
      <c r="GF13" s="416"/>
      <c r="GG13" s="416"/>
      <c r="GH13" s="416"/>
      <c r="GI13" s="416"/>
      <c r="GJ13" s="416"/>
      <c r="GK13" s="416"/>
      <c r="GL13" s="416"/>
      <c r="GM13" s="416"/>
      <c r="GN13" s="416"/>
      <c r="GO13" s="416"/>
      <c r="GP13" s="416"/>
      <c r="GQ13" s="416"/>
      <c r="GR13" s="416"/>
      <c r="GS13" s="416"/>
      <c r="GT13" s="416"/>
      <c r="GU13" s="416"/>
      <c r="GV13" s="416"/>
      <c r="GW13" s="416"/>
      <c r="GX13" s="416"/>
      <c r="GY13" s="416"/>
      <c r="GZ13" s="416"/>
      <c r="HA13" s="416"/>
      <c r="HB13" s="416"/>
      <c r="HC13" s="416"/>
      <c r="HD13" s="416"/>
      <c r="HE13" s="416"/>
      <c r="HF13" s="416"/>
      <c r="HG13" s="416"/>
      <c r="HH13" s="416"/>
      <c r="HI13" s="416"/>
      <c r="HJ13" s="416"/>
      <c r="HK13" s="416"/>
      <c r="HL13" s="416"/>
      <c r="HM13" s="416"/>
      <c r="HN13" s="416"/>
      <c r="HO13" s="416"/>
      <c r="HP13" s="416"/>
      <c r="HQ13" s="416"/>
      <c r="HR13" s="416"/>
      <c r="HS13" s="416"/>
      <c r="HT13" s="416"/>
      <c r="HU13" s="416"/>
      <c r="HV13" s="416"/>
      <c r="HW13" s="416"/>
      <c r="HX13" s="416"/>
      <c r="HY13" s="416"/>
      <c r="HZ13" s="416"/>
      <c r="IA13" s="416"/>
      <c r="IB13" s="416"/>
      <c r="IC13" s="416"/>
      <c r="ID13" s="416"/>
      <c r="IE13" s="416"/>
      <c r="IF13" s="416"/>
      <c r="IG13" s="416"/>
      <c r="IH13" s="416"/>
      <c r="II13" s="416"/>
      <c r="IJ13" s="416"/>
      <c r="IK13" s="416"/>
      <c r="IL13" s="416"/>
      <c r="IM13" s="416"/>
      <c r="IN13" s="416"/>
      <c r="IO13" s="416"/>
      <c r="IP13" s="416"/>
      <c r="IQ13" s="416"/>
      <c r="IR13" s="416"/>
      <c r="IS13" s="416"/>
      <c r="IT13" s="416"/>
      <c r="IU13" s="416"/>
    </row>
    <row r="14" s="404" customFormat="1" ht="16.5" spans="1:255">
      <c r="A14" s="413" t="s">
        <v>897</v>
      </c>
      <c r="B14" s="414" t="s">
        <v>77</v>
      </c>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6"/>
      <c r="BT14" s="416"/>
      <c r="BU14" s="416"/>
      <c r="BV14" s="416"/>
      <c r="BW14" s="416"/>
      <c r="BX14" s="416"/>
      <c r="BY14" s="416"/>
      <c r="BZ14" s="416"/>
      <c r="CA14" s="416"/>
      <c r="CB14" s="416"/>
      <c r="CC14" s="416"/>
      <c r="CD14" s="416"/>
      <c r="CE14" s="416"/>
      <c r="CF14" s="416"/>
      <c r="CG14" s="416"/>
      <c r="CH14" s="416"/>
      <c r="CI14" s="416"/>
      <c r="CJ14" s="416"/>
      <c r="CK14" s="416"/>
      <c r="CL14" s="416"/>
      <c r="CM14" s="416"/>
      <c r="CN14" s="416"/>
      <c r="CO14" s="416"/>
      <c r="CP14" s="416"/>
      <c r="CQ14" s="416"/>
      <c r="CR14" s="416"/>
      <c r="CS14" s="416"/>
      <c r="CT14" s="416"/>
      <c r="CU14" s="416"/>
      <c r="CV14" s="416"/>
      <c r="CW14" s="416"/>
      <c r="CX14" s="416"/>
      <c r="CY14" s="416"/>
      <c r="CZ14" s="416"/>
      <c r="DA14" s="416"/>
      <c r="DB14" s="416"/>
      <c r="DC14" s="416"/>
      <c r="DD14" s="416"/>
      <c r="DE14" s="416"/>
      <c r="DF14" s="416"/>
      <c r="DG14" s="416"/>
      <c r="DH14" s="416"/>
      <c r="DI14" s="416"/>
      <c r="DJ14" s="416"/>
      <c r="DK14" s="416"/>
      <c r="DL14" s="416"/>
      <c r="DM14" s="416"/>
      <c r="DN14" s="416"/>
      <c r="DO14" s="416"/>
      <c r="DP14" s="416"/>
      <c r="DQ14" s="416"/>
      <c r="DR14" s="416"/>
      <c r="DS14" s="416"/>
      <c r="DT14" s="416"/>
      <c r="DU14" s="416"/>
      <c r="DV14" s="416"/>
      <c r="DW14" s="416"/>
      <c r="DX14" s="416"/>
      <c r="DY14" s="416"/>
      <c r="DZ14" s="416"/>
      <c r="EA14" s="416"/>
      <c r="EB14" s="416"/>
      <c r="EC14" s="416"/>
      <c r="ED14" s="416"/>
      <c r="EE14" s="416"/>
      <c r="EF14" s="416"/>
      <c r="EG14" s="416"/>
      <c r="EH14" s="416"/>
      <c r="EI14" s="416"/>
      <c r="EJ14" s="416"/>
      <c r="EK14" s="416"/>
      <c r="EL14" s="416"/>
      <c r="EM14" s="416"/>
      <c r="EN14" s="416"/>
      <c r="EO14" s="416"/>
      <c r="EP14" s="416"/>
      <c r="EQ14" s="416"/>
      <c r="ER14" s="416"/>
      <c r="ES14" s="416"/>
      <c r="ET14" s="416"/>
      <c r="EU14" s="416"/>
      <c r="EV14" s="416"/>
      <c r="EW14" s="416"/>
      <c r="EX14" s="416"/>
      <c r="EY14" s="416"/>
      <c r="EZ14" s="416"/>
      <c r="FA14" s="416"/>
      <c r="FB14" s="416"/>
      <c r="FC14" s="416"/>
      <c r="FD14" s="416"/>
      <c r="FE14" s="416"/>
      <c r="FF14" s="416"/>
      <c r="FG14" s="416"/>
      <c r="FH14" s="416"/>
      <c r="FI14" s="416"/>
      <c r="FJ14" s="416"/>
      <c r="FK14" s="416"/>
      <c r="FL14" s="416"/>
      <c r="FM14" s="416"/>
      <c r="FN14" s="416"/>
      <c r="FO14" s="416"/>
      <c r="FP14" s="416"/>
      <c r="FQ14" s="416"/>
      <c r="FR14" s="416"/>
      <c r="FS14" s="416"/>
      <c r="FT14" s="416"/>
      <c r="FU14" s="416"/>
      <c r="FV14" s="416"/>
      <c r="FW14" s="416"/>
      <c r="FX14" s="416"/>
      <c r="FY14" s="416"/>
      <c r="FZ14" s="416"/>
      <c r="GA14" s="416"/>
      <c r="GB14" s="416"/>
      <c r="GC14" s="416"/>
      <c r="GD14" s="416"/>
      <c r="GE14" s="416"/>
      <c r="GF14" s="416"/>
      <c r="GG14" s="416"/>
      <c r="GH14" s="416"/>
      <c r="GI14" s="416"/>
      <c r="GJ14" s="416"/>
      <c r="GK14" s="416"/>
      <c r="GL14" s="416"/>
      <c r="GM14" s="416"/>
      <c r="GN14" s="416"/>
      <c r="GO14" s="416"/>
      <c r="GP14" s="416"/>
      <c r="GQ14" s="416"/>
      <c r="GR14" s="416"/>
      <c r="GS14" s="416"/>
      <c r="GT14" s="416"/>
      <c r="GU14" s="416"/>
      <c r="GV14" s="416"/>
      <c r="GW14" s="416"/>
      <c r="GX14" s="416"/>
      <c r="GY14" s="416"/>
      <c r="GZ14" s="416"/>
      <c r="HA14" s="416"/>
      <c r="HB14" s="416"/>
      <c r="HC14" s="416"/>
      <c r="HD14" s="416"/>
      <c r="HE14" s="416"/>
      <c r="HF14" s="416"/>
      <c r="HG14" s="416"/>
      <c r="HH14" s="416"/>
      <c r="HI14" s="416"/>
      <c r="HJ14" s="416"/>
      <c r="HK14" s="416"/>
      <c r="HL14" s="416"/>
      <c r="HM14" s="416"/>
      <c r="HN14" s="416"/>
      <c r="HO14" s="416"/>
      <c r="HP14" s="416"/>
      <c r="HQ14" s="416"/>
      <c r="HR14" s="416"/>
      <c r="HS14" s="416"/>
      <c r="HT14" s="416"/>
      <c r="HU14" s="416"/>
      <c r="HV14" s="416"/>
      <c r="HW14" s="416"/>
      <c r="HX14" s="416"/>
      <c r="HY14" s="416"/>
      <c r="HZ14" s="416"/>
      <c r="IA14" s="416"/>
      <c r="IB14" s="416"/>
      <c r="IC14" s="416"/>
      <c r="ID14" s="416"/>
      <c r="IE14" s="416"/>
      <c r="IF14" s="416"/>
      <c r="IG14" s="416"/>
      <c r="IH14" s="416"/>
      <c r="II14" s="416"/>
      <c r="IJ14" s="416"/>
      <c r="IK14" s="416"/>
      <c r="IL14" s="416"/>
      <c r="IM14" s="416"/>
      <c r="IN14" s="416"/>
      <c r="IO14" s="416"/>
      <c r="IP14" s="416"/>
      <c r="IQ14" s="416"/>
      <c r="IR14" s="416"/>
      <c r="IS14" s="416"/>
      <c r="IT14" s="416"/>
      <c r="IU14" s="416"/>
    </row>
    <row r="15" s="404" customFormat="1" ht="16.5" spans="1:255">
      <c r="A15" s="413" t="s">
        <v>898</v>
      </c>
      <c r="B15" s="414" t="s">
        <v>914</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416"/>
      <c r="BM15" s="416"/>
      <c r="BN15" s="416"/>
      <c r="BO15" s="416"/>
      <c r="BP15" s="416"/>
      <c r="BQ15" s="416"/>
      <c r="BR15" s="416"/>
      <c r="BS15" s="416"/>
      <c r="BT15" s="416"/>
      <c r="BU15" s="416"/>
      <c r="BV15" s="416"/>
      <c r="BW15" s="416"/>
      <c r="BX15" s="416"/>
      <c r="BY15" s="416"/>
      <c r="BZ15" s="416"/>
      <c r="CA15" s="416"/>
      <c r="CB15" s="416"/>
      <c r="CC15" s="416"/>
      <c r="CD15" s="416"/>
      <c r="CE15" s="416"/>
      <c r="CF15" s="416"/>
      <c r="CG15" s="416"/>
      <c r="CH15" s="416"/>
      <c r="CI15" s="416"/>
      <c r="CJ15" s="416"/>
      <c r="CK15" s="416"/>
      <c r="CL15" s="416"/>
      <c r="CM15" s="416"/>
      <c r="CN15" s="416"/>
      <c r="CO15" s="416"/>
      <c r="CP15" s="416"/>
      <c r="CQ15" s="416"/>
      <c r="CR15" s="416"/>
      <c r="CS15" s="416"/>
      <c r="CT15" s="416"/>
      <c r="CU15" s="416"/>
      <c r="CV15" s="416"/>
      <c r="CW15" s="416"/>
      <c r="CX15" s="416"/>
      <c r="CY15" s="416"/>
      <c r="CZ15" s="416"/>
      <c r="DA15" s="416"/>
      <c r="DB15" s="416"/>
      <c r="DC15" s="416"/>
      <c r="DD15" s="416"/>
      <c r="DE15" s="416"/>
      <c r="DF15" s="416"/>
      <c r="DG15" s="416"/>
      <c r="DH15" s="416"/>
      <c r="DI15" s="416"/>
      <c r="DJ15" s="416"/>
      <c r="DK15" s="416"/>
      <c r="DL15" s="416"/>
      <c r="DM15" s="416"/>
      <c r="DN15" s="416"/>
      <c r="DO15" s="416"/>
      <c r="DP15" s="416"/>
      <c r="DQ15" s="416"/>
      <c r="DR15" s="416"/>
      <c r="DS15" s="416"/>
      <c r="DT15" s="416"/>
      <c r="DU15" s="416"/>
      <c r="DV15" s="416"/>
      <c r="DW15" s="416"/>
      <c r="DX15" s="416"/>
      <c r="DY15" s="416"/>
      <c r="DZ15" s="416"/>
      <c r="EA15" s="416"/>
      <c r="EB15" s="416"/>
      <c r="EC15" s="416"/>
      <c r="ED15" s="416"/>
      <c r="EE15" s="416"/>
      <c r="EF15" s="416"/>
      <c r="EG15" s="416"/>
      <c r="EH15" s="416"/>
      <c r="EI15" s="416"/>
      <c r="EJ15" s="416"/>
      <c r="EK15" s="416"/>
      <c r="EL15" s="416"/>
      <c r="EM15" s="416"/>
      <c r="EN15" s="416"/>
      <c r="EO15" s="416"/>
      <c r="EP15" s="416"/>
      <c r="EQ15" s="416"/>
      <c r="ER15" s="416"/>
      <c r="ES15" s="416"/>
      <c r="ET15" s="416"/>
      <c r="EU15" s="416"/>
      <c r="EV15" s="416"/>
      <c r="EW15" s="416"/>
      <c r="EX15" s="416"/>
      <c r="EY15" s="416"/>
      <c r="EZ15" s="416"/>
      <c r="FA15" s="416"/>
      <c r="FB15" s="416"/>
      <c r="FC15" s="416"/>
      <c r="FD15" s="416"/>
      <c r="FE15" s="416"/>
      <c r="FF15" s="416"/>
      <c r="FG15" s="416"/>
      <c r="FH15" s="416"/>
      <c r="FI15" s="416"/>
      <c r="FJ15" s="416"/>
      <c r="FK15" s="416"/>
      <c r="FL15" s="416"/>
      <c r="FM15" s="416"/>
      <c r="FN15" s="416"/>
      <c r="FO15" s="416"/>
      <c r="FP15" s="416"/>
      <c r="FQ15" s="416"/>
      <c r="FR15" s="416"/>
      <c r="FS15" s="416"/>
      <c r="FT15" s="416"/>
      <c r="FU15" s="416"/>
      <c r="FV15" s="416"/>
      <c r="FW15" s="416"/>
      <c r="FX15" s="416"/>
      <c r="FY15" s="416"/>
      <c r="FZ15" s="416"/>
      <c r="GA15" s="416"/>
      <c r="GB15" s="416"/>
      <c r="GC15" s="416"/>
      <c r="GD15" s="416"/>
      <c r="GE15" s="416"/>
      <c r="GF15" s="416"/>
      <c r="GG15" s="416"/>
      <c r="GH15" s="416"/>
      <c r="GI15" s="416"/>
      <c r="GJ15" s="416"/>
      <c r="GK15" s="416"/>
      <c r="GL15" s="416"/>
      <c r="GM15" s="416"/>
      <c r="GN15" s="416"/>
      <c r="GO15" s="416"/>
      <c r="GP15" s="416"/>
      <c r="GQ15" s="416"/>
      <c r="GR15" s="416"/>
      <c r="GS15" s="416"/>
      <c r="GT15" s="416"/>
      <c r="GU15" s="416"/>
      <c r="GV15" s="416"/>
      <c r="GW15" s="416"/>
      <c r="GX15" s="416"/>
      <c r="GY15" s="416"/>
      <c r="GZ15" s="416"/>
      <c r="HA15" s="416"/>
      <c r="HB15" s="416"/>
      <c r="HC15" s="416"/>
      <c r="HD15" s="416"/>
      <c r="HE15" s="416"/>
      <c r="HF15" s="416"/>
      <c r="HG15" s="416"/>
      <c r="HH15" s="416"/>
      <c r="HI15" s="416"/>
      <c r="HJ15" s="416"/>
      <c r="HK15" s="416"/>
      <c r="HL15" s="416"/>
      <c r="HM15" s="416"/>
      <c r="HN15" s="416"/>
      <c r="HO15" s="416"/>
      <c r="HP15" s="416"/>
      <c r="HQ15" s="416"/>
      <c r="HR15" s="416"/>
      <c r="HS15" s="416"/>
      <c r="HT15" s="416"/>
      <c r="HU15" s="416"/>
      <c r="HV15" s="416"/>
      <c r="HW15" s="416"/>
      <c r="HX15" s="416"/>
      <c r="HY15" s="416"/>
      <c r="HZ15" s="416"/>
      <c r="IA15" s="416"/>
      <c r="IB15" s="416"/>
      <c r="IC15" s="416"/>
      <c r="ID15" s="416"/>
      <c r="IE15" s="416"/>
      <c r="IF15" s="416"/>
      <c r="IG15" s="416"/>
      <c r="IH15" s="416"/>
      <c r="II15" s="416"/>
      <c r="IJ15" s="416"/>
      <c r="IK15" s="416"/>
      <c r="IL15" s="416"/>
      <c r="IM15" s="416"/>
      <c r="IN15" s="416"/>
      <c r="IO15" s="416"/>
      <c r="IP15" s="416"/>
      <c r="IQ15" s="416"/>
      <c r="IR15" s="416"/>
      <c r="IS15" s="416"/>
      <c r="IT15" s="416"/>
      <c r="IU15" s="416"/>
    </row>
    <row r="16" s="404" customFormat="1" ht="16.5" spans="1:255">
      <c r="A16" s="413" t="s">
        <v>899</v>
      </c>
      <c r="B16" s="414" t="s">
        <v>915</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16"/>
      <c r="BG16" s="416"/>
      <c r="BH16" s="416"/>
      <c r="BI16" s="416"/>
      <c r="BJ16" s="416"/>
      <c r="BK16" s="416"/>
      <c r="BL16" s="416"/>
      <c r="BM16" s="416"/>
      <c r="BN16" s="416"/>
      <c r="BO16" s="416"/>
      <c r="BP16" s="416"/>
      <c r="BQ16" s="416"/>
      <c r="BR16" s="416"/>
      <c r="BS16" s="416"/>
      <c r="BT16" s="416"/>
      <c r="BU16" s="416"/>
      <c r="BV16" s="416"/>
      <c r="BW16" s="416"/>
      <c r="BX16" s="416"/>
      <c r="BY16" s="416"/>
      <c r="BZ16" s="416"/>
      <c r="CA16" s="416"/>
      <c r="CB16" s="416"/>
      <c r="CC16" s="416"/>
      <c r="CD16" s="416"/>
      <c r="CE16" s="416"/>
      <c r="CF16" s="416"/>
      <c r="CG16" s="416"/>
      <c r="CH16" s="416"/>
      <c r="CI16" s="416"/>
      <c r="CJ16" s="416"/>
      <c r="CK16" s="416"/>
      <c r="CL16" s="416"/>
      <c r="CM16" s="416"/>
      <c r="CN16" s="416"/>
      <c r="CO16" s="416"/>
      <c r="CP16" s="416"/>
      <c r="CQ16" s="416"/>
      <c r="CR16" s="416"/>
      <c r="CS16" s="416"/>
      <c r="CT16" s="416"/>
      <c r="CU16" s="416"/>
      <c r="CV16" s="416"/>
      <c r="CW16" s="416"/>
      <c r="CX16" s="416"/>
      <c r="CY16" s="416"/>
      <c r="CZ16" s="416"/>
      <c r="DA16" s="416"/>
      <c r="DB16" s="416"/>
      <c r="DC16" s="416"/>
      <c r="DD16" s="416"/>
      <c r="DE16" s="416"/>
      <c r="DF16" s="416"/>
      <c r="DG16" s="416"/>
      <c r="DH16" s="416"/>
      <c r="DI16" s="416"/>
      <c r="DJ16" s="416"/>
      <c r="DK16" s="416"/>
      <c r="DL16" s="416"/>
      <c r="DM16" s="416"/>
      <c r="DN16" s="416"/>
      <c r="DO16" s="416"/>
      <c r="DP16" s="416"/>
      <c r="DQ16" s="416"/>
      <c r="DR16" s="416"/>
      <c r="DS16" s="416"/>
      <c r="DT16" s="416"/>
      <c r="DU16" s="416"/>
      <c r="DV16" s="416"/>
      <c r="DW16" s="416"/>
      <c r="DX16" s="416"/>
      <c r="DY16" s="416"/>
      <c r="DZ16" s="416"/>
      <c r="EA16" s="416"/>
      <c r="EB16" s="416"/>
      <c r="EC16" s="416"/>
      <c r="ED16" s="416"/>
      <c r="EE16" s="416"/>
      <c r="EF16" s="416"/>
      <c r="EG16" s="416"/>
      <c r="EH16" s="416"/>
      <c r="EI16" s="416"/>
      <c r="EJ16" s="416"/>
      <c r="EK16" s="416"/>
      <c r="EL16" s="416"/>
      <c r="EM16" s="416"/>
      <c r="EN16" s="416"/>
      <c r="EO16" s="416"/>
      <c r="EP16" s="416"/>
      <c r="EQ16" s="416"/>
      <c r="ER16" s="416"/>
      <c r="ES16" s="416"/>
      <c r="ET16" s="416"/>
      <c r="EU16" s="416"/>
      <c r="EV16" s="416"/>
      <c r="EW16" s="416"/>
      <c r="EX16" s="416"/>
      <c r="EY16" s="416"/>
      <c r="EZ16" s="416"/>
      <c r="FA16" s="416"/>
      <c r="FB16" s="416"/>
      <c r="FC16" s="416"/>
      <c r="FD16" s="416"/>
      <c r="FE16" s="416"/>
      <c r="FF16" s="416"/>
      <c r="FG16" s="416"/>
      <c r="FH16" s="416"/>
      <c r="FI16" s="416"/>
      <c r="FJ16" s="416"/>
      <c r="FK16" s="416"/>
      <c r="FL16" s="416"/>
      <c r="FM16" s="416"/>
      <c r="FN16" s="416"/>
      <c r="FO16" s="416"/>
      <c r="FP16" s="416"/>
      <c r="FQ16" s="416"/>
      <c r="FR16" s="416"/>
      <c r="FS16" s="416"/>
      <c r="FT16" s="416"/>
      <c r="FU16" s="416"/>
      <c r="FV16" s="416"/>
      <c r="FW16" s="416"/>
      <c r="FX16" s="416"/>
      <c r="FY16" s="416"/>
      <c r="FZ16" s="416"/>
      <c r="GA16" s="416"/>
      <c r="GB16" s="416"/>
      <c r="GC16" s="416"/>
      <c r="GD16" s="416"/>
      <c r="GE16" s="416"/>
      <c r="GF16" s="416"/>
      <c r="GG16" s="416"/>
      <c r="GH16" s="416"/>
      <c r="GI16" s="416"/>
      <c r="GJ16" s="416"/>
      <c r="GK16" s="416"/>
      <c r="GL16" s="416"/>
      <c r="GM16" s="416"/>
      <c r="GN16" s="416"/>
      <c r="GO16" s="416"/>
      <c r="GP16" s="416"/>
      <c r="GQ16" s="416"/>
      <c r="GR16" s="416"/>
      <c r="GS16" s="416"/>
      <c r="GT16" s="416"/>
      <c r="GU16" s="416"/>
      <c r="GV16" s="416"/>
      <c r="GW16" s="416"/>
      <c r="GX16" s="416"/>
      <c r="GY16" s="416"/>
      <c r="GZ16" s="416"/>
      <c r="HA16" s="416"/>
      <c r="HB16" s="416"/>
      <c r="HC16" s="416"/>
      <c r="HD16" s="416"/>
      <c r="HE16" s="416"/>
      <c r="HF16" s="416"/>
      <c r="HG16" s="416"/>
      <c r="HH16" s="416"/>
      <c r="HI16" s="416"/>
      <c r="HJ16" s="416"/>
      <c r="HK16" s="416"/>
      <c r="HL16" s="416"/>
      <c r="HM16" s="416"/>
      <c r="HN16" s="416"/>
      <c r="HO16" s="416"/>
      <c r="HP16" s="416"/>
      <c r="HQ16" s="416"/>
      <c r="HR16" s="416"/>
      <c r="HS16" s="416"/>
      <c r="HT16" s="416"/>
      <c r="HU16" s="416"/>
      <c r="HV16" s="416"/>
      <c r="HW16" s="416"/>
      <c r="HX16" s="416"/>
      <c r="HY16" s="416"/>
      <c r="HZ16" s="416"/>
      <c r="IA16" s="416"/>
      <c r="IB16" s="416"/>
      <c r="IC16" s="416"/>
      <c r="ID16" s="416"/>
      <c r="IE16" s="416"/>
      <c r="IF16" s="416"/>
      <c r="IG16" s="416"/>
      <c r="IH16" s="416"/>
      <c r="II16" s="416"/>
      <c r="IJ16" s="416"/>
      <c r="IK16" s="416"/>
      <c r="IL16" s="416"/>
      <c r="IM16" s="416"/>
      <c r="IN16" s="416"/>
      <c r="IO16" s="416"/>
      <c r="IP16" s="416"/>
      <c r="IQ16" s="416"/>
      <c r="IR16" s="416"/>
      <c r="IS16" s="416"/>
      <c r="IT16" s="416"/>
      <c r="IU16" s="416"/>
    </row>
    <row r="17" s="404" customFormat="1" ht="16.5" spans="1:255">
      <c r="A17" s="413" t="s">
        <v>900</v>
      </c>
      <c r="B17" s="414" t="s">
        <v>916</v>
      </c>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6"/>
      <c r="BU17" s="416"/>
      <c r="BV17" s="416"/>
      <c r="BW17" s="416"/>
      <c r="BX17" s="416"/>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6"/>
      <c r="DF17" s="416"/>
      <c r="DG17" s="416"/>
      <c r="DH17" s="416"/>
      <c r="DI17" s="416"/>
      <c r="DJ17" s="416"/>
      <c r="DK17" s="416"/>
      <c r="DL17" s="416"/>
      <c r="DM17" s="416"/>
      <c r="DN17" s="416"/>
      <c r="DO17" s="416"/>
      <c r="DP17" s="416"/>
      <c r="DQ17" s="416"/>
      <c r="DR17" s="416"/>
      <c r="DS17" s="416"/>
      <c r="DT17" s="416"/>
      <c r="DU17" s="416"/>
      <c r="DV17" s="416"/>
      <c r="DW17" s="416"/>
      <c r="DX17" s="416"/>
      <c r="DY17" s="416"/>
      <c r="DZ17" s="416"/>
      <c r="EA17" s="416"/>
      <c r="EB17" s="416"/>
      <c r="EC17" s="416"/>
      <c r="ED17" s="416"/>
      <c r="EE17" s="416"/>
      <c r="EF17" s="416"/>
      <c r="EG17" s="416"/>
      <c r="EH17" s="416"/>
      <c r="EI17" s="416"/>
      <c r="EJ17" s="416"/>
      <c r="EK17" s="416"/>
      <c r="EL17" s="416"/>
      <c r="EM17" s="416"/>
      <c r="EN17" s="416"/>
      <c r="EO17" s="416"/>
      <c r="EP17" s="416"/>
      <c r="EQ17" s="416"/>
      <c r="ER17" s="416"/>
      <c r="ES17" s="416"/>
      <c r="ET17" s="416"/>
      <c r="EU17" s="416"/>
      <c r="EV17" s="416"/>
      <c r="EW17" s="416"/>
      <c r="EX17" s="416"/>
      <c r="EY17" s="416"/>
      <c r="EZ17" s="416"/>
      <c r="FA17" s="416"/>
      <c r="FB17" s="416"/>
      <c r="FC17" s="416"/>
      <c r="FD17" s="416"/>
      <c r="FE17" s="416"/>
      <c r="FF17" s="416"/>
      <c r="FG17" s="416"/>
      <c r="FH17" s="416"/>
      <c r="FI17" s="416"/>
      <c r="FJ17" s="416"/>
      <c r="FK17" s="416"/>
      <c r="FL17" s="416"/>
      <c r="FM17" s="416"/>
      <c r="FN17" s="416"/>
      <c r="FO17" s="416"/>
      <c r="FP17" s="416"/>
      <c r="FQ17" s="416"/>
      <c r="FR17" s="416"/>
      <c r="FS17" s="416"/>
      <c r="FT17" s="416"/>
      <c r="FU17" s="416"/>
      <c r="FV17" s="416"/>
      <c r="FW17" s="416"/>
      <c r="FX17" s="416"/>
      <c r="FY17" s="416"/>
      <c r="FZ17" s="416"/>
      <c r="GA17" s="416"/>
      <c r="GB17" s="416"/>
      <c r="GC17" s="416"/>
      <c r="GD17" s="416"/>
      <c r="GE17" s="416"/>
      <c r="GF17" s="416"/>
      <c r="GG17" s="416"/>
      <c r="GH17" s="416"/>
      <c r="GI17" s="416"/>
      <c r="GJ17" s="416"/>
      <c r="GK17" s="416"/>
      <c r="GL17" s="416"/>
      <c r="GM17" s="416"/>
      <c r="GN17" s="416"/>
      <c r="GO17" s="416"/>
      <c r="GP17" s="416"/>
      <c r="GQ17" s="416"/>
      <c r="GR17" s="416"/>
      <c r="GS17" s="416"/>
      <c r="GT17" s="416"/>
      <c r="GU17" s="416"/>
      <c r="GV17" s="416"/>
      <c r="GW17" s="416"/>
      <c r="GX17" s="416"/>
      <c r="GY17" s="416"/>
      <c r="GZ17" s="416"/>
      <c r="HA17" s="416"/>
      <c r="HB17" s="416"/>
      <c r="HC17" s="416"/>
      <c r="HD17" s="416"/>
      <c r="HE17" s="416"/>
      <c r="HF17" s="416"/>
      <c r="HG17" s="416"/>
      <c r="HH17" s="416"/>
      <c r="HI17" s="416"/>
      <c r="HJ17" s="416"/>
      <c r="HK17" s="416"/>
      <c r="HL17" s="416"/>
      <c r="HM17" s="416"/>
      <c r="HN17" s="416"/>
      <c r="HO17" s="416"/>
      <c r="HP17" s="416"/>
      <c r="HQ17" s="416"/>
      <c r="HR17" s="416"/>
      <c r="HS17" s="416"/>
      <c r="HT17" s="416"/>
      <c r="HU17" s="416"/>
      <c r="HV17" s="416"/>
      <c r="HW17" s="416"/>
      <c r="HX17" s="416"/>
      <c r="HY17" s="416"/>
      <c r="HZ17" s="416"/>
      <c r="IA17" s="416"/>
      <c r="IB17" s="416"/>
      <c r="IC17" s="416"/>
      <c r="ID17" s="416"/>
      <c r="IE17" s="416"/>
      <c r="IF17" s="416"/>
      <c r="IG17" s="416"/>
      <c r="IH17" s="416"/>
      <c r="II17" s="416"/>
      <c r="IJ17" s="416"/>
      <c r="IK17" s="416"/>
      <c r="IL17" s="416"/>
      <c r="IM17" s="416"/>
      <c r="IN17" s="416"/>
      <c r="IO17" s="416"/>
      <c r="IP17" s="416"/>
      <c r="IQ17" s="416"/>
      <c r="IR17" s="416"/>
      <c r="IS17" s="416"/>
      <c r="IT17" s="416"/>
      <c r="IU17" s="416"/>
    </row>
    <row r="18" s="404" customFormat="1" ht="16.5" spans="1:255">
      <c r="A18" s="413" t="s">
        <v>901</v>
      </c>
      <c r="B18" s="414" t="s">
        <v>181</v>
      </c>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16"/>
      <c r="BG18" s="416"/>
      <c r="BH18" s="416"/>
      <c r="BI18" s="416"/>
      <c r="BJ18" s="416"/>
      <c r="BK18" s="416"/>
      <c r="BL18" s="416"/>
      <c r="BM18" s="416"/>
      <c r="BN18" s="416"/>
      <c r="BO18" s="416"/>
      <c r="BP18" s="416"/>
      <c r="BQ18" s="416"/>
      <c r="BR18" s="416"/>
      <c r="BS18" s="416"/>
      <c r="BT18" s="416"/>
      <c r="BU18" s="416"/>
      <c r="BV18" s="416"/>
      <c r="BW18" s="416"/>
      <c r="BX18" s="416"/>
      <c r="BY18" s="416"/>
      <c r="BZ18" s="416"/>
      <c r="CA18" s="416"/>
      <c r="CB18" s="416"/>
      <c r="CC18" s="416"/>
      <c r="CD18" s="416"/>
      <c r="CE18" s="416"/>
      <c r="CF18" s="416"/>
      <c r="CG18" s="416"/>
      <c r="CH18" s="416"/>
      <c r="CI18" s="416"/>
      <c r="CJ18" s="416"/>
      <c r="CK18" s="416"/>
      <c r="CL18" s="416"/>
      <c r="CM18" s="416"/>
      <c r="CN18" s="416"/>
      <c r="CO18" s="416"/>
      <c r="CP18" s="416"/>
      <c r="CQ18" s="416"/>
      <c r="CR18" s="416"/>
      <c r="CS18" s="416"/>
      <c r="CT18" s="416"/>
      <c r="CU18" s="416"/>
      <c r="CV18" s="416"/>
      <c r="CW18" s="416"/>
      <c r="CX18" s="416"/>
      <c r="CY18" s="416"/>
      <c r="CZ18" s="416"/>
      <c r="DA18" s="416"/>
      <c r="DB18" s="416"/>
      <c r="DC18" s="416"/>
      <c r="DD18" s="416"/>
      <c r="DE18" s="416"/>
      <c r="DF18" s="416"/>
      <c r="DG18" s="416"/>
      <c r="DH18" s="416"/>
      <c r="DI18" s="416"/>
      <c r="DJ18" s="416"/>
      <c r="DK18" s="416"/>
      <c r="DL18" s="416"/>
      <c r="DM18" s="416"/>
      <c r="DN18" s="416"/>
      <c r="DO18" s="416"/>
      <c r="DP18" s="416"/>
      <c r="DQ18" s="416"/>
      <c r="DR18" s="416"/>
      <c r="DS18" s="416"/>
      <c r="DT18" s="416"/>
      <c r="DU18" s="416"/>
      <c r="DV18" s="416"/>
      <c r="DW18" s="416"/>
      <c r="DX18" s="416"/>
      <c r="DY18" s="416"/>
      <c r="DZ18" s="416"/>
      <c r="EA18" s="416"/>
      <c r="EB18" s="416"/>
      <c r="EC18" s="416"/>
      <c r="ED18" s="416"/>
      <c r="EE18" s="416"/>
      <c r="EF18" s="416"/>
      <c r="EG18" s="416"/>
      <c r="EH18" s="416"/>
      <c r="EI18" s="416"/>
      <c r="EJ18" s="416"/>
      <c r="EK18" s="416"/>
      <c r="EL18" s="416"/>
      <c r="EM18" s="416"/>
      <c r="EN18" s="416"/>
      <c r="EO18" s="416"/>
      <c r="EP18" s="416"/>
      <c r="EQ18" s="416"/>
      <c r="ER18" s="416"/>
      <c r="ES18" s="416"/>
      <c r="ET18" s="416"/>
      <c r="EU18" s="416"/>
      <c r="EV18" s="416"/>
      <c r="EW18" s="416"/>
      <c r="EX18" s="416"/>
      <c r="EY18" s="416"/>
      <c r="EZ18" s="416"/>
      <c r="FA18" s="416"/>
      <c r="FB18" s="416"/>
      <c r="FC18" s="416"/>
      <c r="FD18" s="416"/>
      <c r="FE18" s="416"/>
      <c r="FF18" s="416"/>
      <c r="FG18" s="416"/>
      <c r="FH18" s="416"/>
      <c r="FI18" s="416"/>
      <c r="FJ18" s="416"/>
      <c r="FK18" s="416"/>
      <c r="FL18" s="416"/>
      <c r="FM18" s="416"/>
      <c r="FN18" s="416"/>
      <c r="FO18" s="416"/>
      <c r="FP18" s="416"/>
      <c r="FQ18" s="416"/>
      <c r="FR18" s="416"/>
      <c r="FS18" s="416"/>
      <c r="FT18" s="416"/>
      <c r="FU18" s="416"/>
      <c r="FV18" s="416"/>
      <c r="FW18" s="416"/>
      <c r="FX18" s="416"/>
      <c r="FY18" s="416"/>
      <c r="FZ18" s="416"/>
      <c r="GA18" s="416"/>
      <c r="GB18" s="416"/>
      <c r="GC18" s="416"/>
      <c r="GD18" s="416"/>
      <c r="GE18" s="416"/>
      <c r="GF18" s="416"/>
      <c r="GG18" s="416"/>
      <c r="GH18" s="416"/>
      <c r="GI18" s="416"/>
      <c r="GJ18" s="416"/>
      <c r="GK18" s="416"/>
      <c r="GL18" s="416"/>
      <c r="GM18" s="416"/>
      <c r="GN18" s="416"/>
      <c r="GO18" s="416"/>
      <c r="GP18" s="416"/>
      <c r="GQ18" s="416"/>
      <c r="GR18" s="416"/>
      <c r="GS18" s="416"/>
      <c r="GT18" s="416"/>
      <c r="GU18" s="416"/>
      <c r="GV18" s="416"/>
      <c r="GW18" s="416"/>
      <c r="GX18" s="416"/>
      <c r="GY18" s="416"/>
      <c r="GZ18" s="416"/>
      <c r="HA18" s="416"/>
      <c r="HB18" s="416"/>
      <c r="HC18" s="416"/>
      <c r="HD18" s="416"/>
      <c r="HE18" s="416"/>
      <c r="HF18" s="416"/>
      <c r="HG18" s="416"/>
      <c r="HH18" s="416"/>
      <c r="HI18" s="416"/>
      <c r="HJ18" s="416"/>
      <c r="HK18" s="416"/>
      <c r="HL18" s="416"/>
      <c r="HM18" s="416"/>
      <c r="HN18" s="416"/>
      <c r="HO18" s="416"/>
      <c r="HP18" s="416"/>
      <c r="HQ18" s="416"/>
      <c r="HR18" s="416"/>
      <c r="HS18" s="416"/>
      <c r="HT18" s="416"/>
      <c r="HU18" s="416"/>
      <c r="HV18" s="416"/>
      <c r="HW18" s="416"/>
      <c r="HX18" s="416"/>
      <c r="HY18" s="416"/>
      <c r="HZ18" s="416"/>
      <c r="IA18" s="416"/>
      <c r="IB18" s="416"/>
      <c r="IC18" s="416"/>
      <c r="ID18" s="416"/>
      <c r="IE18" s="416"/>
      <c r="IF18" s="416"/>
      <c r="IG18" s="416"/>
      <c r="IH18" s="416"/>
      <c r="II18" s="416"/>
      <c r="IJ18" s="416"/>
      <c r="IK18" s="416"/>
      <c r="IL18" s="416"/>
      <c r="IM18" s="416"/>
      <c r="IN18" s="416"/>
      <c r="IO18" s="416"/>
      <c r="IP18" s="416"/>
      <c r="IQ18" s="416"/>
      <c r="IR18" s="416"/>
      <c r="IS18" s="416"/>
      <c r="IT18" s="416"/>
      <c r="IU18" s="416"/>
    </row>
    <row r="19" s="404" customFormat="1" ht="16.5" spans="1:255">
      <c r="A19" s="413" t="s">
        <v>902</v>
      </c>
      <c r="B19" s="414" t="s">
        <v>972</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416"/>
      <c r="AQ19" s="416"/>
      <c r="AR19" s="416"/>
      <c r="AS19" s="416"/>
      <c r="AT19" s="416"/>
      <c r="AU19" s="416"/>
      <c r="AV19" s="416"/>
      <c r="AW19" s="416"/>
      <c r="AX19" s="416"/>
      <c r="AY19" s="416"/>
      <c r="AZ19" s="416"/>
      <c r="BA19" s="416"/>
      <c r="BB19" s="416"/>
      <c r="BC19" s="416"/>
      <c r="BD19" s="416"/>
      <c r="BE19" s="416"/>
      <c r="BF19" s="416"/>
      <c r="BG19" s="416"/>
      <c r="BH19" s="416"/>
      <c r="BI19" s="416"/>
      <c r="BJ19" s="416"/>
      <c r="BK19" s="416"/>
      <c r="BL19" s="416"/>
      <c r="BM19" s="416"/>
      <c r="BN19" s="416"/>
      <c r="BO19" s="416"/>
      <c r="BP19" s="416"/>
      <c r="BQ19" s="416"/>
      <c r="BR19" s="416"/>
      <c r="BS19" s="416"/>
      <c r="BT19" s="416"/>
      <c r="BU19" s="416"/>
      <c r="BV19" s="416"/>
      <c r="BW19" s="416"/>
      <c r="BX19" s="416"/>
      <c r="BY19" s="416"/>
      <c r="BZ19" s="416"/>
      <c r="CA19" s="416"/>
      <c r="CB19" s="416"/>
      <c r="CC19" s="416"/>
      <c r="CD19" s="416"/>
      <c r="CE19" s="416"/>
      <c r="CF19" s="416"/>
      <c r="CG19" s="416"/>
      <c r="CH19" s="416"/>
      <c r="CI19" s="416"/>
      <c r="CJ19" s="416"/>
      <c r="CK19" s="416"/>
      <c r="CL19" s="416"/>
      <c r="CM19" s="416"/>
      <c r="CN19" s="416"/>
      <c r="CO19" s="416"/>
      <c r="CP19" s="416"/>
      <c r="CQ19" s="416"/>
      <c r="CR19" s="416"/>
      <c r="CS19" s="416"/>
      <c r="CT19" s="416"/>
      <c r="CU19" s="416"/>
      <c r="CV19" s="416"/>
      <c r="CW19" s="416"/>
      <c r="CX19" s="416"/>
      <c r="CY19" s="416"/>
      <c r="CZ19" s="416"/>
      <c r="DA19" s="416"/>
      <c r="DB19" s="416"/>
      <c r="DC19" s="416"/>
      <c r="DD19" s="416"/>
      <c r="DE19" s="416"/>
      <c r="DF19" s="416"/>
      <c r="DG19" s="416"/>
      <c r="DH19" s="416"/>
      <c r="DI19" s="416"/>
      <c r="DJ19" s="416"/>
      <c r="DK19" s="416"/>
      <c r="DL19" s="416"/>
      <c r="DM19" s="416"/>
      <c r="DN19" s="416"/>
      <c r="DO19" s="416"/>
      <c r="DP19" s="416"/>
      <c r="DQ19" s="416"/>
      <c r="DR19" s="416"/>
      <c r="DS19" s="416"/>
      <c r="DT19" s="416"/>
      <c r="DU19" s="416"/>
      <c r="DV19" s="416"/>
      <c r="DW19" s="416"/>
      <c r="DX19" s="416"/>
      <c r="DY19" s="416"/>
      <c r="DZ19" s="416"/>
      <c r="EA19" s="416"/>
      <c r="EB19" s="416"/>
      <c r="EC19" s="416"/>
      <c r="ED19" s="416"/>
      <c r="EE19" s="416"/>
      <c r="EF19" s="416"/>
      <c r="EG19" s="416"/>
      <c r="EH19" s="416"/>
      <c r="EI19" s="416"/>
      <c r="EJ19" s="416"/>
      <c r="EK19" s="416"/>
      <c r="EL19" s="416"/>
      <c r="EM19" s="416"/>
      <c r="EN19" s="416"/>
      <c r="EO19" s="416"/>
      <c r="EP19" s="416"/>
      <c r="EQ19" s="416"/>
      <c r="ER19" s="416"/>
      <c r="ES19" s="416"/>
      <c r="ET19" s="416"/>
      <c r="EU19" s="416"/>
      <c r="EV19" s="416"/>
      <c r="EW19" s="416"/>
      <c r="EX19" s="416"/>
      <c r="EY19" s="416"/>
      <c r="EZ19" s="416"/>
      <c r="FA19" s="416"/>
      <c r="FB19" s="416"/>
      <c r="FC19" s="416"/>
      <c r="FD19" s="416"/>
      <c r="FE19" s="416"/>
      <c r="FF19" s="416"/>
      <c r="FG19" s="416"/>
      <c r="FH19" s="416"/>
      <c r="FI19" s="416"/>
      <c r="FJ19" s="416"/>
      <c r="FK19" s="416"/>
      <c r="FL19" s="416"/>
      <c r="FM19" s="416"/>
      <c r="FN19" s="416"/>
      <c r="FO19" s="416"/>
      <c r="FP19" s="416"/>
      <c r="FQ19" s="416"/>
      <c r="FR19" s="416"/>
      <c r="FS19" s="416"/>
      <c r="FT19" s="416"/>
      <c r="FU19" s="416"/>
      <c r="FV19" s="416"/>
      <c r="FW19" s="416"/>
      <c r="FX19" s="416"/>
      <c r="FY19" s="416"/>
      <c r="FZ19" s="416"/>
      <c r="GA19" s="416"/>
      <c r="GB19" s="416"/>
      <c r="GC19" s="416"/>
      <c r="GD19" s="416"/>
      <c r="GE19" s="416"/>
      <c r="GF19" s="416"/>
      <c r="GG19" s="416"/>
      <c r="GH19" s="416"/>
      <c r="GI19" s="416"/>
      <c r="GJ19" s="416"/>
      <c r="GK19" s="416"/>
      <c r="GL19" s="416"/>
      <c r="GM19" s="416"/>
      <c r="GN19" s="416"/>
      <c r="GO19" s="416"/>
      <c r="GP19" s="416"/>
      <c r="GQ19" s="416"/>
      <c r="GR19" s="416"/>
      <c r="GS19" s="416"/>
      <c r="GT19" s="416"/>
      <c r="GU19" s="416"/>
      <c r="GV19" s="416"/>
      <c r="GW19" s="416"/>
      <c r="GX19" s="416"/>
      <c r="GY19" s="416"/>
      <c r="GZ19" s="416"/>
      <c r="HA19" s="416"/>
      <c r="HB19" s="416"/>
      <c r="HC19" s="416"/>
      <c r="HD19" s="416"/>
      <c r="HE19" s="416"/>
      <c r="HF19" s="416"/>
      <c r="HG19" s="416"/>
      <c r="HH19" s="416"/>
      <c r="HI19" s="416"/>
      <c r="HJ19" s="416"/>
      <c r="HK19" s="416"/>
      <c r="HL19" s="416"/>
      <c r="HM19" s="416"/>
      <c r="HN19" s="416"/>
      <c r="HO19" s="416"/>
      <c r="HP19" s="416"/>
      <c r="HQ19" s="416"/>
      <c r="HR19" s="416"/>
      <c r="HS19" s="416"/>
      <c r="HT19" s="416"/>
      <c r="HU19" s="416"/>
      <c r="HV19" s="416"/>
      <c r="HW19" s="416"/>
      <c r="HX19" s="416"/>
      <c r="HY19" s="416"/>
      <c r="HZ19" s="416"/>
      <c r="IA19" s="416"/>
      <c r="IB19" s="416"/>
      <c r="IC19" s="416"/>
      <c r="ID19" s="416"/>
      <c r="IE19" s="416"/>
      <c r="IF19" s="416"/>
      <c r="IG19" s="416"/>
      <c r="IH19" s="416"/>
      <c r="II19" s="416"/>
      <c r="IJ19" s="416"/>
      <c r="IK19" s="416"/>
      <c r="IL19" s="416"/>
      <c r="IM19" s="416"/>
      <c r="IN19" s="416"/>
      <c r="IO19" s="416"/>
      <c r="IP19" s="416"/>
      <c r="IQ19" s="416"/>
      <c r="IR19" s="416"/>
      <c r="IS19" s="416"/>
      <c r="IT19" s="416"/>
      <c r="IU19" s="416"/>
    </row>
    <row r="20" s="404" customFormat="1" ht="16.5" spans="1:255">
      <c r="A20" s="413" t="s">
        <v>903</v>
      </c>
      <c r="B20" s="414" t="s">
        <v>919</v>
      </c>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R20" s="416"/>
      <c r="BS20" s="416"/>
      <c r="BT20" s="416"/>
      <c r="BU20" s="416"/>
      <c r="BV20" s="416"/>
      <c r="BW20" s="416"/>
      <c r="BX20" s="416"/>
      <c r="BY20" s="416"/>
      <c r="BZ20" s="416"/>
      <c r="CA20" s="416"/>
      <c r="CB20" s="416"/>
      <c r="CC20" s="416"/>
      <c r="CD20" s="416"/>
      <c r="CE20" s="416"/>
      <c r="CF20" s="416"/>
      <c r="CG20" s="416"/>
      <c r="CH20" s="416"/>
      <c r="CI20" s="416"/>
      <c r="CJ20" s="416"/>
      <c r="CK20" s="416"/>
      <c r="CL20" s="416"/>
      <c r="CM20" s="416"/>
      <c r="CN20" s="416"/>
      <c r="CO20" s="416"/>
      <c r="CP20" s="416"/>
      <c r="CQ20" s="416"/>
      <c r="CR20" s="416"/>
      <c r="CS20" s="416"/>
      <c r="CT20" s="416"/>
      <c r="CU20" s="416"/>
      <c r="CV20" s="416"/>
      <c r="CW20" s="416"/>
      <c r="CX20" s="416"/>
      <c r="CY20" s="416"/>
      <c r="CZ20" s="416"/>
      <c r="DA20" s="416"/>
      <c r="DB20" s="416"/>
      <c r="DC20" s="416"/>
      <c r="DD20" s="416"/>
      <c r="DE20" s="416"/>
      <c r="DF20" s="416"/>
      <c r="DG20" s="416"/>
      <c r="DH20" s="416"/>
      <c r="DI20" s="416"/>
      <c r="DJ20" s="416"/>
      <c r="DK20" s="416"/>
      <c r="DL20" s="416"/>
      <c r="DM20" s="416"/>
      <c r="DN20" s="416"/>
      <c r="DO20" s="416"/>
      <c r="DP20" s="416"/>
      <c r="DQ20" s="416"/>
      <c r="DR20" s="416"/>
      <c r="DS20" s="416"/>
      <c r="DT20" s="416"/>
      <c r="DU20" s="416"/>
      <c r="DV20" s="416"/>
      <c r="DW20" s="416"/>
      <c r="DX20" s="416"/>
      <c r="DY20" s="416"/>
      <c r="DZ20" s="416"/>
      <c r="EA20" s="416"/>
      <c r="EB20" s="416"/>
      <c r="EC20" s="416"/>
      <c r="ED20" s="416"/>
      <c r="EE20" s="416"/>
      <c r="EF20" s="416"/>
      <c r="EG20" s="416"/>
      <c r="EH20" s="416"/>
      <c r="EI20" s="416"/>
      <c r="EJ20" s="416"/>
      <c r="EK20" s="416"/>
      <c r="EL20" s="416"/>
      <c r="EM20" s="416"/>
      <c r="EN20" s="416"/>
      <c r="EO20" s="416"/>
      <c r="EP20" s="416"/>
      <c r="EQ20" s="416"/>
      <c r="ER20" s="416"/>
      <c r="ES20" s="416"/>
      <c r="ET20" s="416"/>
      <c r="EU20" s="416"/>
      <c r="EV20" s="416"/>
      <c r="EW20" s="416"/>
      <c r="EX20" s="416"/>
      <c r="EY20" s="416"/>
      <c r="EZ20" s="416"/>
      <c r="FA20" s="416"/>
      <c r="FB20" s="416"/>
      <c r="FC20" s="416"/>
      <c r="FD20" s="416"/>
      <c r="FE20" s="416"/>
      <c r="FF20" s="416"/>
      <c r="FG20" s="416"/>
      <c r="FH20" s="416"/>
      <c r="FI20" s="416"/>
      <c r="FJ20" s="416"/>
      <c r="FK20" s="416"/>
      <c r="FL20" s="416"/>
      <c r="FM20" s="416"/>
      <c r="FN20" s="416"/>
      <c r="FO20" s="416"/>
      <c r="FP20" s="416"/>
      <c r="FQ20" s="416"/>
      <c r="FR20" s="416"/>
      <c r="FS20" s="416"/>
      <c r="FT20" s="416"/>
      <c r="FU20" s="416"/>
      <c r="FV20" s="416"/>
      <c r="FW20" s="416"/>
      <c r="FX20" s="416"/>
      <c r="FY20" s="416"/>
      <c r="FZ20" s="416"/>
      <c r="GA20" s="416"/>
      <c r="GB20" s="416"/>
      <c r="GC20" s="416"/>
      <c r="GD20" s="416"/>
      <c r="GE20" s="416"/>
      <c r="GF20" s="416"/>
      <c r="GG20" s="416"/>
      <c r="GH20" s="416"/>
      <c r="GI20" s="416"/>
      <c r="GJ20" s="416"/>
      <c r="GK20" s="416"/>
      <c r="GL20" s="416"/>
      <c r="GM20" s="416"/>
      <c r="GN20" s="416"/>
      <c r="GO20" s="416"/>
      <c r="GP20" s="416"/>
      <c r="GQ20" s="416"/>
      <c r="GR20" s="416"/>
      <c r="GS20" s="416"/>
      <c r="GT20" s="416"/>
      <c r="GU20" s="416"/>
      <c r="GV20" s="416"/>
      <c r="GW20" s="416"/>
      <c r="GX20" s="416"/>
      <c r="GY20" s="416"/>
      <c r="GZ20" s="416"/>
      <c r="HA20" s="416"/>
      <c r="HB20" s="416"/>
      <c r="HC20" s="416"/>
      <c r="HD20" s="416"/>
      <c r="HE20" s="416"/>
      <c r="HF20" s="416"/>
      <c r="HG20" s="416"/>
      <c r="HH20" s="416"/>
      <c r="HI20" s="416"/>
      <c r="HJ20" s="416"/>
      <c r="HK20" s="416"/>
      <c r="HL20" s="416"/>
      <c r="HM20" s="416"/>
      <c r="HN20" s="416"/>
      <c r="HO20" s="416"/>
      <c r="HP20" s="416"/>
      <c r="HQ20" s="416"/>
      <c r="HR20" s="416"/>
      <c r="HS20" s="416"/>
      <c r="HT20" s="416"/>
      <c r="HU20" s="416"/>
      <c r="HV20" s="416"/>
      <c r="HW20" s="416"/>
      <c r="HX20" s="416"/>
      <c r="HY20" s="416"/>
      <c r="HZ20" s="416"/>
      <c r="IA20" s="416"/>
      <c r="IB20" s="416"/>
      <c r="IC20" s="416"/>
      <c r="ID20" s="416"/>
      <c r="IE20" s="416"/>
      <c r="IF20" s="416"/>
      <c r="IG20" s="416"/>
      <c r="IH20" s="416"/>
      <c r="II20" s="416"/>
      <c r="IJ20" s="416"/>
      <c r="IK20" s="416"/>
      <c r="IL20" s="416"/>
      <c r="IM20" s="416"/>
      <c r="IN20" s="416"/>
      <c r="IO20" s="416"/>
      <c r="IP20" s="416"/>
      <c r="IQ20" s="416"/>
      <c r="IR20" s="416"/>
      <c r="IS20" s="416"/>
      <c r="IT20" s="416"/>
      <c r="IU20" s="416"/>
    </row>
    <row r="21" s="404" customFormat="1" ht="16.5" spans="1:255">
      <c r="A21" s="413" t="s">
        <v>904</v>
      </c>
      <c r="B21" s="414" t="s">
        <v>157</v>
      </c>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R21" s="416"/>
      <c r="BS21" s="416"/>
      <c r="BT21" s="416"/>
      <c r="BU21" s="416"/>
      <c r="BV21" s="416"/>
      <c r="BW21" s="416"/>
      <c r="BX21" s="416"/>
      <c r="BY21" s="416"/>
      <c r="BZ21" s="416"/>
      <c r="CA21" s="416"/>
      <c r="CB21" s="416"/>
      <c r="CC21" s="416"/>
      <c r="CD21" s="416"/>
      <c r="CE21" s="416"/>
      <c r="CF21" s="416"/>
      <c r="CG21" s="416"/>
      <c r="CH21" s="416"/>
      <c r="CI21" s="416"/>
      <c r="CJ21" s="416"/>
      <c r="CK21" s="416"/>
      <c r="CL21" s="416"/>
      <c r="CM21" s="416"/>
      <c r="CN21" s="416"/>
      <c r="CO21" s="416"/>
      <c r="CP21" s="416"/>
      <c r="CQ21" s="416"/>
      <c r="CR21" s="416"/>
      <c r="CS21" s="416"/>
      <c r="CT21" s="416"/>
      <c r="CU21" s="416"/>
      <c r="CV21" s="416"/>
      <c r="CW21" s="416"/>
      <c r="CX21" s="416"/>
      <c r="CY21" s="416"/>
      <c r="CZ21" s="416"/>
      <c r="DA21" s="416"/>
      <c r="DB21" s="416"/>
      <c r="DC21" s="416"/>
      <c r="DD21" s="416"/>
      <c r="DE21" s="416"/>
      <c r="DF21" s="416"/>
      <c r="DG21" s="416"/>
      <c r="DH21" s="416"/>
      <c r="DI21" s="416"/>
      <c r="DJ21" s="416"/>
      <c r="DK21" s="416"/>
      <c r="DL21" s="416"/>
      <c r="DM21" s="416"/>
      <c r="DN21" s="416"/>
      <c r="DO21" s="416"/>
      <c r="DP21" s="416"/>
      <c r="DQ21" s="416"/>
      <c r="DR21" s="416"/>
      <c r="DS21" s="416"/>
      <c r="DT21" s="416"/>
      <c r="DU21" s="416"/>
      <c r="DV21" s="416"/>
      <c r="DW21" s="416"/>
      <c r="DX21" s="416"/>
      <c r="DY21" s="416"/>
      <c r="DZ21" s="416"/>
      <c r="EA21" s="416"/>
      <c r="EB21" s="416"/>
      <c r="EC21" s="416"/>
      <c r="ED21" s="416"/>
      <c r="EE21" s="416"/>
      <c r="EF21" s="416"/>
      <c r="EG21" s="416"/>
      <c r="EH21" s="416"/>
      <c r="EI21" s="416"/>
      <c r="EJ21" s="416"/>
      <c r="EK21" s="416"/>
      <c r="EL21" s="416"/>
      <c r="EM21" s="416"/>
      <c r="EN21" s="416"/>
      <c r="EO21" s="416"/>
      <c r="EP21" s="416"/>
      <c r="EQ21" s="416"/>
      <c r="ER21" s="416"/>
      <c r="ES21" s="416"/>
      <c r="ET21" s="416"/>
      <c r="EU21" s="416"/>
      <c r="EV21" s="416"/>
      <c r="EW21" s="416"/>
      <c r="EX21" s="416"/>
      <c r="EY21" s="416"/>
      <c r="EZ21" s="416"/>
      <c r="FA21" s="416"/>
      <c r="FB21" s="416"/>
      <c r="FC21" s="416"/>
      <c r="FD21" s="416"/>
      <c r="FE21" s="416"/>
      <c r="FF21" s="416"/>
      <c r="FG21" s="416"/>
      <c r="FH21" s="416"/>
      <c r="FI21" s="416"/>
      <c r="FJ21" s="416"/>
      <c r="FK21" s="416"/>
      <c r="FL21" s="416"/>
      <c r="FM21" s="416"/>
      <c r="FN21" s="416"/>
      <c r="FO21" s="416"/>
      <c r="FP21" s="416"/>
      <c r="FQ21" s="416"/>
      <c r="FR21" s="416"/>
      <c r="FS21" s="416"/>
      <c r="FT21" s="416"/>
      <c r="FU21" s="416"/>
      <c r="FV21" s="416"/>
      <c r="FW21" s="416"/>
      <c r="FX21" s="416"/>
      <c r="FY21" s="416"/>
      <c r="FZ21" s="416"/>
      <c r="GA21" s="416"/>
      <c r="GB21" s="416"/>
      <c r="GC21" s="416"/>
      <c r="GD21" s="416"/>
      <c r="GE21" s="416"/>
      <c r="GF21" s="416"/>
      <c r="GG21" s="416"/>
      <c r="GH21" s="416"/>
      <c r="GI21" s="416"/>
      <c r="GJ21" s="416"/>
      <c r="GK21" s="416"/>
      <c r="GL21" s="416"/>
      <c r="GM21" s="416"/>
      <c r="GN21" s="416"/>
      <c r="GO21" s="416"/>
      <c r="GP21" s="416"/>
      <c r="GQ21" s="416"/>
      <c r="GR21" s="416"/>
      <c r="GS21" s="416"/>
      <c r="GT21" s="416"/>
      <c r="GU21" s="416"/>
      <c r="GV21" s="416"/>
      <c r="GW21" s="416"/>
      <c r="GX21" s="416"/>
      <c r="GY21" s="416"/>
      <c r="GZ21" s="416"/>
      <c r="HA21" s="416"/>
      <c r="HB21" s="416"/>
      <c r="HC21" s="416"/>
      <c r="HD21" s="416"/>
      <c r="HE21" s="416"/>
      <c r="HF21" s="416"/>
      <c r="HG21" s="416"/>
      <c r="HH21" s="416"/>
      <c r="HI21" s="416"/>
      <c r="HJ21" s="416"/>
      <c r="HK21" s="416"/>
      <c r="HL21" s="416"/>
      <c r="HM21" s="416"/>
      <c r="HN21" s="416"/>
      <c r="HO21" s="416"/>
      <c r="HP21" s="416"/>
      <c r="HQ21" s="416"/>
      <c r="HR21" s="416"/>
      <c r="HS21" s="416"/>
      <c r="HT21" s="416"/>
      <c r="HU21" s="416"/>
      <c r="HV21" s="416"/>
      <c r="HW21" s="416"/>
      <c r="HX21" s="416"/>
      <c r="HY21" s="416"/>
      <c r="HZ21" s="416"/>
      <c r="IA21" s="416"/>
      <c r="IB21" s="416"/>
      <c r="IC21" s="416"/>
      <c r="ID21" s="416"/>
      <c r="IE21" s="416"/>
      <c r="IF21" s="416"/>
      <c r="IG21" s="416"/>
      <c r="IH21" s="416"/>
      <c r="II21" s="416"/>
      <c r="IJ21" s="416"/>
      <c r="IK21" s="416"/>
      <c r="IL21" s="416"/>
      <c r="IM21" s="416"/>
      <c r="IN21" s="416"/>
      <c r="IO21" s="416"/>
      <c r="IP21" s="416"/>
      <c r="IQ21" s="416"/>
      <c r="IR21" s="416"/>
      <c r="IS21" s="416"/>
      <c r="IT21" s="416"/>
      <c r="IU21" s="416"/>
    </row>
    <row r="22" s="404" customFormat="1" ht="16.5" spans="1:255">
      <c r="A22" s="413" t="s">
        <v>905</v>
      </c>
      <c r="B22" s="414" t="s">
        <v>920</v>
      </c>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6"/>
      <c r="BR22" s="416"/>
      <c r="BS22" s="416"/>
      <c r="BT22" s="416"/>
      <c r="BU22" s="416"/>
      <c r="BV22" s="416"/>
      <c r="BW22" s="416"/>
      <c r="BX22" s="416"/>
      <c r="BY22" s="416"/>
      <c r="BZ22" s="416"/>
      <c r="CA22" s="416"/>
      <c r="CB22" s="416"/>
      <c r="CC22" s="416"/>
      <c r="CD22" s="416"/>
      <c r="CE22" s="416"/>
      <c r="CF22" s="416"/>
      <c r="CG22" s="416"/>
      <c r="CH22" s="416"/>
      <c r="CI22" s="416"/>
      <c r="CJ22" s="416"/>
      <c r="CK22" s="416"/>
      <c r="CL22" s="416"/>
      <c r="CM22" s="416"/>
      <c r="CN22" s="416"/>
      <c r="CO22" s="416"/>
      <c r="CP22" s="416"/>
      <c r="CQ22" s="416"/>
      <c r="CR22" s="416"/>
      <c r="CS22" s="416"/>
      <c r="CT22" s="416"/>
      <c r="CU22" s="416"/>
      <c r="CV22" s="416"/>
      <c r="CW22" s="416"/>
      <c r="CX22" s="416"/>
      <c r="CY22" s="416"/>
      <c r="CZ22" s="416"/>
      <c r="DA22" s="416"/>
      <c r="DB22" s="416"/>
      <c r="DC22" s="416"/>
      <c r="DD22" s="416"/>
      <c r="DE22" s="416"/>
      <c r="DF22" s="416"/>
      <c r="DG22" s="416"/>
      <c r="DH22" s="416"/>
      <c r="DI22" s="416"/>
      <c r="DJ22" s="416"/>
      <c r="DK22" s="416"/>
      <c r="DL22" s="416"/>
      <c r="DM22" s="416"/>
      <c r="DN22" s="416"/>
      <c r="DO22" s="416"/>
      <c r="DP22" s="416"/>
      <c r="DQ22" s="416"/>
      <c r="DR22" s="416"/>
      <c r="DS22" s="416"/>
      <c r="DT22" s="416"/>
      <c r="DU22" s="416"/>
      <c r="DV22" s="416"/>
      <c r="DW22" s="416"/>
      <c r="DX22" s="416"/>
      <c r="DY22" s="416"/>
      <c r="DZ22" s="416"/>
      <c r="EA22" s="416"/>
      <c r="EB22" s="416"/>
      <c r="EC22" s="416"/>
      <c r="ED22" s="416"/>
      <c r="EE22" s="416"/>
      <c r="EF22" s="416"/>
      <c r="EG22" s="416"/>
      <c r="EH22" s="416"/>
      <c r="EI22" s="416"/>
      <c r="EJ22" s="416"/>
      <c r="EK22" s="416"/>
      <c r="EL22" s="416"/>
      <c r="EM22" s="416"/>
      <c r="EN22" s="416"/>
      <c r="EO22" s="416"/>
      <c r="EP22" s="416"/>
      <c r="EQ22" s="416"/>
      <c r="ER22" s="416"/>
      <c r="ES22" s="416"/>
      <c r="ET22" s="416"/>
      <c r="EU22" s="416"/>
      <c r="EV22" s="416"/>
      <c r="EW22" s="416"/>
      <c r="EX22" s="416"/>
      <c r="EY22" s="416"/>
      <c r="EZ22" s="416"/>
      <c r="FA22" s="416"/>
      <c r="FB22" s="416"/>
      <c r="FC22" s="416"/>
      <c r="FD22" s="416"/>
      <c r="FE22" s="416"/>
      <c r="FF22" s="416"/>
      <c r="FG22" s="416"/>
      <c r="FH22" s="416"/>
      <c r="FI22" s="416"/>
      <c r="FJ22" s="416"/>
      <c r="FK22" s="416"/>
      <c r="FL22" s="416"/>
      <c r="FM22" s="416"/>
      <c r="FN22" s="416"/>
      <c r="FO22" s="416"/>
      <c r="FP22" s="416"/>
      <c r="FQ22" s="416"/>
      <c r="FR22" s="416"/>
      <c r="FS22" s="416"/>
      <c r="FT22" s="416"/>
      <c r="FU22" s="416"/>
      <c r="FV22" s="416"/>
      <c r="FW22" s="416"/>
      <c r="FX22" s="416"/>
      <c r="FY22" s="416"/>
      <c r="FZ22" s="416"/>
      <c r="GA22" s="416"/>
      <c r="GB22" s="416"/>
      <c r="GC22" s="416"/>
      <c r="GD22" s="416"/>
      <c r="GE22" s="416"/>
      <c r="GF22" s="416"/>
      <c r="GG22" s="416"/>
      <c r="GH22" s="416"/>
      <c r="GI22" s="416"/>
      <c r="GJ22" s="416"/>
      <c r="GK22" s="416"/>
      <c r="GL22" s="416"/>
      <c r="GM22" s="416"/>
      <c r="GN22" s="416"/>
      <c r="GO22" s="416"/>
      <c r="GP22" s="416"/>
      <c r="GQ22" s="416"/>
      <c r="GR22" s="416"/>
      <c r="GS22" s="416"/>
      <c r="GT22" s="416"/>
      <c r="GU22" s="416"/>
      <c r="GV22" s="416"/>
      <c r="GW22" s="416"/>
      <c r="GX22" s="416"/>
      <c r="GY22" s="416"/>
      <c r="GZ22" s="416"/>
      <c r="HA22" s="416"/>
      <c r="HB22" s="416"/>
      <c r="HC22" s="416"/>
      <c r="HD22" s="416"/>
      <c r="HE22" s="416"/>
      <c r="HF22" s="416"/>
      <c r="HG22" s="416"/>
      <c r="HH22" s="416"/>
      <c r="HI22" s="416"/>
      <c r="HJ22" s="416"/>
      <c r="HK22" s="416"/>
      <c r="HL22" s="416"/>
      <c r="HM22" s="416"/>
      <c r="HN22" s="416"/>
      <c r="HO22" s="416"/>
      <c r="HP22" s="416"/>
      <c r="HQ22" s="416"/>
      <c r="HR22" s="416"/>
      <c r="HS22" s="416"/>
      <c r="HT22" s="416"/>
      <c r="HU22" s="416"/>
      <c r="HV22" s="416"/>
      <c r="HW22" s="416"/>
      <c r="HX22" s="416"/>
      <c r="HY22" s="416"/>
      <c r="HZ22" s="416"/>
      <c r="IA22" s="416"/>
      <c r="IB22" s="416"/>
      <c r="IC22" s="416"/>
      <c r="ID22" s="416"/>
      <c r="IE22" s="416"/>
      <c r="IF22" s="416"/>
      <c r="IG22" s="416"/>
      <c r="IH22" s="416"/>
      <c r="II22" s="416"/>
      <c r="IJ22" s="416"/>
      <c r="IK22" s="416"/>
      <c r="IL22" s="416"/>
      <c r="IM22" s="416"/>
      <c r="IN22" s="416"/>
      <c r="IO22" s="416"/>
      <c r="IP22" s="416"/>
      <c r="IQ22" s="416"/>
      <c r="IR22" s="416"/>
      <c r="IS22" s="416"/>
      <c r="IT22" s="416"/>
      <c r="IU22" s="416"/>
    </row>
    <row r="23" s="404" customFormat="1" ht="16.5" spans="1:255">
      <c r="A23" s="413" t="s">
        <v>906</v>
      </c>
      <c r="B23" s="414" t="s">
        <v>151</v>
      </c>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R23" s="416"/>
      <c r="BS23" s="416"/>
      <c r="BT23" s="416"/>
      <c r="BU23" s="416"/>
      <c r="BV23" s="416"/>
      <c r="BW23" s="416"/>
      <c r="BX23" s="416"/>
      <c r="BY23" s="416"/>
      <c r="BZ23" s="416"/>
      <c r="CA23" s="416"/>
      <c r="CB23" s="416"/>
      <c r="CC23" s="416"/>
      <c r="CD23" s="416"/>
      <c r="CE23" s="416"/>
      <c r="CF23" s="416"/>
      <c r="CG23" s="416"/>
      <c r="CH23" s="416"/>
      <c r="CI23" s="416"/>
      <c r="CJ23" s="416"/>
      <c r="CK23" s="416"/>
      <c r="CL23" s="416"/>
      <c r="CM23" s="416"/>
      <c r="CN23" s="416"/>
      <c r="CO23" s="416"/>
      <c r="CP23" s="416"/>
      <c r="CQ23" s="416"/>
      <c r="CR23" s="416"/>
      <c r="CS23" s="416"/>
      <c r="CT23" s="416"/>
      <c r="CU23" s="416"/>
      <c r="CV23" s="416"/>
      <c r="CW23" s="416"/>
      <c r="CX23" s="416"/>
      <c r="CY23" s="416"/>
      <c r="CZ23" s="416"/>
      <c r="DA23" s="416"/>
      <c r="DB23" s="416"/>
      <c r="DC23" s="416"/>
      <c r="DD23" s="416"/>
      <c r="DE23" s="416"/>
      <c r="DF23" s="416"/>
      <c r="DG23" s="416"/>
      <c r="DH23" s="416"/>
      <c r="DI23" s="416"/>
      <c r="DJ23" s="416"/>
      <c r="DK23" s="416"/>
      <c r="DL23" s="416"/>
      <c r="DM23" s="416"/>
      <c r="DN23" s="416"/>
      <c r="DO23" s="416"/>
      <c r="DP23" s="416"/>
      <c r="DQ23" s="416"/>
      <c r="DR23" s="416"/>
      <c r="DS23" s="416"/>
      <c r="DT23" s="416"/>
      <c r="DU23" s="416"/>
      <c r="DV23" s="416"/>
      <c r="DW23" s="416"/>
      <c r="DX23" s="416"/>
      <c r="DY23" s="416"/>
      <c r="DZ23" s="416"/>
      <c r="EA23" s="416"/>
      <c r="EB23" s="416"/>
      <c r="EC23" s="416"/>
      <c r="ED23" s="416"/>
      <c r="EE23" s="416"/>
      <c r="EF23" s="416"/>
      <c r="EG23" s="416"/>
      <c r="EH23" s="416"/>
      <c r="EI23" s="416"/>
      <c r="EJ23" s="416"/>
      <c r="EK23" s="416"/>
      <c r="EL23" s="416"/>
      <c r="EM23" s="416"/>
      <c r="EN23" s="416"/>
      <c r="EO23" s="416"/>
      <c r="EP23" s="416"/>
      <c r="EQ23" s="416"/>
      <c r="ER23" s="416"/>
      <c r="ES23" s="416"/>
      <c r="ET23" s="416"/>
      <c r="EU23" s="416"/>
      <c r="EV23" s="416"/>
      <c r="EW23" s="416"/>
      <c r="EX23" s="416"/>
      <c r="EY23" s="416"/>
      <c r="EZ23" s="416"/>
      <c r="FA23" s="416"/>
      <c r="FB23" s="416"/>
      <c r="FC23" s="416"/>
      <c r="FD23" s="416"/>
      <c r="FE23" s="416"/>
      <c r="FF23" s="416"/>
      <c r="FG23" s="416"/>
      <c r="FH23" s="416"/>
      <c r="FI23" s="416"/>
      <c r="FJ23" s="416"/>
      <c r="FK23" s="416"/>
      <c r="FL23" s="416"/>
      <c r="FM23" s="416"/>
      <c r="FN23" s="416"/>
      <c r="FO23" s="416"/>
      <c r="FP23" s="416"/>
      <c r="FQ23" s="416"/>
      <c r="FR23" s="416"/>
      <c r="FS23" s="416"/>
      <c r="FT23" s="416"/>
      <c r="FU23" s="416"/>
      <c r="FV23" s="416"/>
      <c r="FW23" s="416"/>
      <c r="FX23" s="416"/>
      <c r="FY23" s="416"/>
      <c r="FZ23" s="416"/>
      <c r="GA23" s="416"/>
      <c r="GB23" s="416"/>
      <c r="GC23" s="416"/>
      <c r="GD23" s="416"/>
      <c r="GE23" s="416"/>
      <c r="GF23" s="416"/>
      <c r="GG23" s="416"/>
      <c r="GH23" s="416"/>
      <c r="GI23" s="416"/>
      <c r="GJ23" s="416"/>
      <c r="GK23" s="416"/>
      <c r="GL23" s="416"/>
      <c r="GM23" s="416"/>
      <c r="GN23" s="416"/>
      <c r="GO23" s="416"/>
      <c r="GP23" s="416"/>
      <c r="GQ23" s="416"/>
      <c r="GR23" s="416"/>
      <c r="GS23" s="416"/>
      <c r="GT23" s="416"/>
      <c r="GU23" s="416"/>
      <c r="GV23" s="416"/>
      <c r="GW23" s="416"/>
      <c r="GX23" s="416"/>
      <c r="GY23" s="416"/>
      <c r="GZ23" s="416"/>
      <c r="HA23" s="416"/>
      <c r="HB23" s="416"/>
      <c r="HC23" s="416"/>
      <c r="HD23" s="416"/>
      <c r="HE23" s="416"/>
      <c r="HF23" s="416"/>
      <c r="HG23" s="416"/>
      <c r="HH23" s="416"/>
      <c r="HI23" s="416"/>
      <c r="HJ23" s="416"/>
      <c r="HK23" s="416"/>
      <c r="HL23" s="416"/>
      <c r="HM23" s="416"/>
      <c r="HN23" s="416"/>
      <c r="HO23" s="416"/>
      <c r="HP23" s="416"/>
      <c r="HQ23" s="416"/>
      <c r="HR23" s="416"/>
      <c r="HS23" s="416"/>
      <c r="HT23" s="416"/>
      <c r="HU23" s="416"/>
      <c r="HV23" s="416"/>
      <c r="HW23" s="416"/>
      <c r="HX23" s="416"/>
      <c r="HY23" s="416"/>
      <c r="HZ23" s="416"/>
      <c r="IA23" s="416"/>
      <c r="IB23" s="416"/>
      <c r="IC23" s="416"/>
      <c r="ID23" s="416"/>
      <c r="IE23" s="416"/>
      <c r="IF23" s="416"/>
      <c r="IG23" s="416"/>
      <c r="IH23" s="416"/>
      <c r="II23" s="416"/>
      <c r="IJ23" s="416"/>
      <c r="IK23" s="416"/>
      <c r="IL23" s="416"/>
      <c r="IM23" s="416"/>
      <c r="IN23" s="416"/>
      <c r="IO23" s="416"/>
      <c r="IP23" s="416"/>
      <c r="IQ23" s="416"/>
      <c r="IR23" s="416"/>
      <c r="IS23" s="416"/>
      <c r="IT23" s="416"/>
      <c r="IU23" s="416"/>
    </row>
    <row r="24" s="404" customFormat="1" ht="16.5" spans="1:255">
      <c r="A24" s="419" t="s">
        <v>973</v>
      </c>
      <c r="B24" s="420" t="s">
        <v>974</v>
      </c>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R24" s="416"/>
      <c r="BS24" s="416"/>
      <c r="BT24" s="416"/>
      <c r="BU24" s="416"/>
      <c r="BV24" s="416"/>
      <c r="BW24" s="416"/>
      <c r="BX24" s="416"/>
      <c r="BY24" s="416"/>
      <c r="BZ24" s="416"/>
      <c r="CA24" s="416"/>
      <c r="CB24" s="416"/>
      <c r="CC24" s="416"/>
      <c r="CD24" s="416"/>
      <c r="CE24" s="416"/>
      <c r="CF24" s="416"/>
      <c r="CG24" s="416"/>
      <c r="CH24" s="416"/>
      <c r="CI24" s="416"/>
      <c r="CJ24" s="416"/>
      <c r="CK24" s="416"/>
      <c r="CL24" s="416"/>
      <c r="CM24" s="416"/>
      <c r="CN24" s="416"/>
      <c r="CO24" s="416"/>
      <c r="CP24" s="416"/>
      <c r="CQ24" s="416"/>
      <c r="CR24" s="416"/>
      <c r="CS24" s="416"/>
      <c r="CT24" s="416"/>
      <c r="CU24" s="416"/>
      <c r="CV24" s="416"/>
      <c r="CW24" s="416"/>
      <c r="CX24" s="416"/>
      <c r="CY24" s="416"/>
      <c r="CZ24" s="416"/>
      <c r="DA24" s="416"/>
      <c r="DB24" s="416"/>
      <c r="DC24" s="416"/>
      <c r="DD24" s="416"/>
      <c r="DE24" s="416"/>
      <c r="DF24" s="416"/>
      <c r="DG24" s="416"/>
      <c r="DH24" s="416"/>
      <c r="DI24" s="416"/>
      <c r="DJ24" s="416"/>
      <c r="DK24" s="416"/>
      <c r="DL24" s="416"/>
      <c r="DM24" s="416"/>
      <c r="DN24" s="416"/>
      <c r="DO24" s="416"/>
      <c r="DP24" s="416"/>
      <c r="DQ24" s="416"/>
      <c r="DR24" s="416"/>
      <c r="DS24" s="416"/>
      <c r="DT24" s="416"/>
      <c r="DU24" s="416"/>
      <c r="DV24" s="416"/>
      <c r="DW24" s="416"/>
      <c r="DX24" s="416"/>
      <c r="DY24" s="416"/>
      <c r="DZ24" s="416"/>
      <c r="EA24" s="416"/>
      <c r="EB24" s="416"/>
      <c r="EC24" s="416"/>
      <c r="ED24" s="416"/>
      <c r="EE24" s="416"/>
      <c r="EF24" s="416"/>
      <c r="EG24" s="416"/>
      <c r="EH24" s="416"/>
      <c r="EI24" s="416"/>
      <c r="EJ24" s="416"/>
      <c r="EK24" s="416"/>
      <c r="EL24" s="416"/>
      <c r="EM24" s="416"/>
      <c r="EN24" s="416"/>
      <c r="EO24" s="416"/>
      <c r="EP24" s="416"/>
      <c r="EQ24" s="416"/>
      <c r="ER24" s="416"/>
      <c r="ES24" s="416"/>
      <c r="ET24" s="416"/>
      <c r="EU24" s="416"/>
      <c r="EV24" s="416"/>
      <c r="EW24" s="416"/>
      <c r="EX24" s="416"/>
      <c r="EY24" s="416"/>
      <c r="EZ24" s="416"/>
      <c r="FA24" s="416"/>
      <c r="FB24" s="416"/>
      <c r="FC24" s="416"/>
      <c r="FD24" s="416"/>
      <c r="FE24" s="416"/>
      <c r="FF24" s="416"/>
      <c r="FG24" s="416"/>
      <c r="FH24" s="416"/>
      <c r="FI24" s="416"/>
      <c r="FJ24" s="416"/>
      <c r="FK24" s="416"/>
      <c r="FL24" s="416"/>
      <c r="FM24" s="416"/>
      <c r="FN24" s="416"/>
      <c r="FO24" s="416"/>
      <c r="FP24" s="416"/>
      <c r="FQ24" s="416"/>
      <c r="FR24" s="416"/>
      <c r="FS24" s="416"/>
      <c r="FT24" s="416"/>
      <c r="FU24" s="416"/>
      <c r="FV24" s="416"/>
      <c r="FW24" s="416"/>
      <c r="FX24" s="416"/>
      <c r="FY24" s="416"/>
      <c r="FZ24" s="416"/>
      <c r="GA24" s="416"/>
      <c r="GB24" s="416"/>
      <c r="GC24" s="416"/>
      <c r="GD24" s="416"/>
      <c r="GE24" s="416"/>
      <c r="GF24" s="416"/>
      <c r="GG24" s="416"/>
      <c r="GH24" s="416"/>
      <c r="GI24" s="416"/>
      <c r="GJ24" s="416"/>
      <c r="GK24" s="416"/>
      <c r="GL24" s="416"/>
      <c r="GM24" s="416"/>
      <c r="GN24" s="416"/>
      <c r="GO24" s="416"/>
      <c r="GP24" s="416"/>
      <c r="GQ24" s="416"/>
      <c r="GR24" s="416"/>
      <c r="GS24" s="416"/>
      <c r="GT24" s="416"/>
      <c r="GU24" s="416"/>
      <c r="GV24" s="416"/>
      <c r="GW24" s="416"/>
      <c r="GX24" s="416"/>
      <c r="GY24" s="416"/>
      <c r="GZ24" s="416"/>
      <c r="HA24" s="416"/>
      <c r="HB24" s="416"/>
      <c r="HC24" s="416"/>
      <c r="HD24" s="416"/>
      <c r="HE24" s="416"/>
      <c r="HF24" s="416"/>
      <c r="HG24" s="416"/>
      <c r="HH24" s="416"/>
      <c r="HI24" s="416"/>
      <c r="HJ24" s="416"/>
      <c r="HK24" s="416"/>
      <c r="HL24" s="416"/>
      <c r="HM24" s="416"/>
      <c r="HN24" s="416"/>
      <c r="HO24" s="416"/>
      <c r="HP24" s="416"/>
      <c r="HQ24" s="416"/>
      <c r="HR24" s="416"/>
      <c r="HS24" s="416"/>
      <c r="HT24" s="416"/>
      <c r="HU24" s="416"/>
      <c r="HV24" s="416"/>
      <c r="HW24" s="416"/>
      <c r="HX24" s="416"/>
      <c r="HY24" s="416"/>
      <c r="HZ24" s="416"/>
      <c r="IA24" s="416"/>
      <c r="IB24" s="416"/>
      <c r="IC24" s="416"/>
      <c r="ID24" s="416"/>
      <c r="IE24" s="416"/>
      <c r="IF24" s="416"/>
      <c r="IG24" s="416"/>
      <c r="IH24" s="416"/>
      <c r="II24" s="416"/>
      <c r="IJ24" s="416"/>
      <c r="IK24" s="416"/>
      <c r="IL24" s="416"/>
      <c r="IM24" s="416"/>
      <c r="IN24" s="416"/>
      <c r="IO24" s="416"/>
      <c r="IP24" s="416"/>
      <c r="IQ24" s="416"/>
      <c r="IR24" s="416"/>
      <c r="IS24" s="416"/>
      <c r="IT24" s="416"/>
      <c r="IU24" s="416"/>
    </row>
    <row r="25" s="404" customFormat="1" ht="17.25" spans="1:255">
      <c r="A25" s="421" t="s">
        <v>975</v>
      </c>
      <c r="B25" s="422" t="s">
        <v>976</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6"/>
      <c r="CJ25" s="416"/>
      <c r="CK25" s="416"/>
      <c r="CL25" s="416"/>
      <c r="CM25" s="416"/>
      <c r="CN25" s="416"/>
      <c r="CO25" s="416"/>
      <c r="CP25" s="416"/>
      <c r="CQ25" s="416"/>
      <c r="CR25" s="416"/>
      <c r="CS25" s="416"/>
      <c r="CT25" s="416"/>
      <c r="CU25" s="416"/>
      <c r="CV25" s="416"/>
      <c r="CW25" s="416"/>
      <c r="CX25" s="416"/>
      <c r="CY25" s="416"/>
      <c r="CZ25" s="416"/>
      <c r="DA25" s="416"/>
      <c r="DB25" s="416"/>
      <c r="DC25" s="416"/>
      <c r="DD25" s="416"/>
      <c r="DE25" s="416"/>
      <c r="DF25" s="416"/>
      <c r="DG25" s="416"/>
      <c r="DH25" s="416"/>
      <c r="DI25" s="416"/>
      <c r="DJ25" s="416"/>
      <c r="DK25" s="416"/>
      <c r="DL25" s="416"/>
      <c r="DM25" s="416"/>
      <c r="DN25" s="416"/>
      <c r="DO25" s="416"/>
      <c r="DP25" s="416"/>
      <c r="DQ25" s="416"/>
      <c r="DR25" s="416"/>
      <c r="DS25" s="416"/>
      <c r="DT25" s="416"/>
      <c r="DU25" s="416"/>
      <c r="DV25" s="416"/>
      <c r="DW25" s="416"/>
      <c r="DX25" s="416"/>
      <c r="DY25" s="416"/>
      <c r="DZ25" s="416"/>
      <c r="EA25" s="416"/>
      <c r="EB25" s="416"/>
      <c r="EC25" s="416"/>
      <c r="ED25" s="416"/>
      <c r="EE25" s="416"/>
      <c r="EF25" s="416"/>
      <c r="EG25" s="416"/>
      <c r="EH25" s="416"/>
      <c r="EI25" s="416"/>
      <c r="EJ25" s="416"/>
      <c r="EK25" s="416"/>
      <c r="EL25" s="416"/>
      <c r="EM25" s="416"/>
      <c r="EN25" s="416"/>
      <c r="EO25" s="416"/>
      <c r="EP25" s="416"/>
      <c r="EQ25" s="416"/>
      <c r="ER25" s="416"/>
      <c r="ES25" s="416"/>
      <c r="ET25" s="416"/>
      <c r="EU25" s="416"/>
      <c r="EV25" s="416"/>
      <c r="EW25" s="416"/>
      <c r="EX25" s="416"/>
      <c r="EY25" s="416"/>
      <c r="EZ25" s="416"/>
      <c r="FA25" s="416"/>
      <c r="FB25" s="416"/>
      <c r="FC25" s="416"/>
      <c r="FD25" s="416"/>
      <c r="FE25" s="416"/>
      <c r="FF25" s="416"/>
      <c r="FG25" s="416"/>
      <c r="FH25" s="416"/>
      <c r="FI25" s="416"/>
      <c r="FJ25" s="416"/>
      <c r="FK25" s="416"/>
      <c r="FL25" s="416"/>
      <c r="FM25" s="416"/>
      <c r="FN25" s="416"/>
      <c r="FO25" s="416"/>
      <c r="FP25" s="416"/>
      <c r="FQ25" s="416"/>
      <c r="FR25" s="416"/>
      <c r="FS25" s="416"/>
      <c r="FT25" s="416"/>
      <c r="FU25" s="416"/>
      <c r="FV25" s="416"/>
      <c r="FW25" s="416"/>
      <c r="FX25" s="416"/>
      <c r="FY25" s="416"/>
      <c r="FZ25" s="416"/>
      <c r="GA25" s="416"/>
      <c r="GB25" s="416"/>
      <c r="GC25" s="416"/>
      <c r="GD25" s="416"/>
      <c r="GE25" s="416"/>
      <c r="GF25" s="416"/>
      <c r="GG25" s="416"/>
      <c r="GH25" s="416"/>
      <c r="GI25" s="416"/>
      <c r="GJ25" s="416"/>
      <c r="GK25" s="416"/>
      <c r="GL25" s="416"/>
      <c r="GM25" s="416"/>
      <c r="GN25" s="416"/>
      <c r="GO25" s="416"/>
      <c r="GP25" s="416"/>
      <c r="GQ25" s="416"/>
      <c r="GR25" s="416"/>
      <c r="GS25" s="416"/>
      <c r="GT25" s="416"/>
      <c r="GU25" s="416"/>
      <c r="GV25" s="416"/>
      <c r="GW25" s="416"/>
      <c r="GX25" s="416"/>
      <c r="GY25" s="416"/>
      <c r="GZ25" s="416"/>
      <c r="HA25" s="416"/>
      <c r="HB25" s="416"/>
      <c r="HC25" s="416"/>
      <c r="HD25" s="416"/>
      <c r="HE25" s="416"/>
      <c r="HF25" s="416"/>
      <c r="HG25" s="416"/>
      <c r="HH25" s="416"/>
      <c r="HI25" s="416"/>
      <c r="HJ25" s="416"/>
      <c r="HK25" s="416"/>
      <c r="HL25" s="416"/>
      <c r="HM25" s="416"/>
      <c r="HN25" s="416"/>
      <c r="HO25" s="416"/>
      <c r="HP25" s="416"/>
      <c r="HQ25" s="416"/>
      <c r="HR25" s="416"/>
      <c r="HS25" s="416"/>
      <c r="HT25" s="416"/>
      <c r="HU25" s="416"/>
      <c r="HV25" s="416"/>
      <c r="HW25" s="416"/>
      <c r="HX25" s="416"/>
      <c r="HY25" s="416"/>
      <c r="HZ25" s="416"/>
      <c r="IA25" s="416"/>
      <c r="IB25" s="416"/>
      <c r="IC25" s="416"/>
      <c r="ID25" s="416"/>
      <c r="IE25" s="416"/>
      <c r="IF25" s="416"/>
      <c r="IG25" s="416"/>
      <c r="IH25" s="416"/>
      <c r="II25" s="416"/>
      <c r="IJ25" s="416"/>
      <c r="IK25" s="416"/>
      <c r="IL25" s="416"/>
      <c r="IM25" s="416"/>
      <c r="IN25" s="416"/>
      <c r="IO25" s="416"/>
      <c r="IP25" s="416"/>
      <c r="IQ25" s="416"/>
      <c r="IR25" s="416"/>
      <c r="IS25" s="416"/>
      <c r="IT25" s="416"/>
      <c r="IU25" s="416"/>
    </row>
    <row r="26" ht="32" hidden="1" customHeight="1" spans="1:2">
      <c r="A26" s="423" t="s">
        <v>977</v>
      </c>
      <c r="B26" s="423"/>
    </row>
    <row r="27" ht="32" hidden="1" customHeight="1" spans="1:4">
      <c r="A27" s="424" t="s">
        <v>963</v>
      </c>
      <c r="B27" s="425" t="s">
        <v>964</v>
      </c>
      <c r="C27" s="411" t="s">
        <v>978</v>
      </c>
      <c r="D27" s="412"/>
    </row>
    <row r="28" s="404" customFormat="1" hidden="1" spans="1:255">
      <c r="A28" s="426">
        <v>1</v>
      </c>
      <c r="B28" s="427" t="s">
        <v>979</v>
      </c>
      <c r="C28" s="417"/>
      <c r="D28" s="417"/>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c r="BQ28" s="416"/>
      <c r="BR28" s="416"/>
      <c r="BS28" s="416"/>
      <c r="BT28" s="416"/>
      <c r="BU28" s="416"/>
      <c r="BV28" s="416"/>
      <c r="BW28" s="416"/>
      <c r="BX28" s="416"/>
      <c r="BY28" s="416"/>
      <c r="BZ28" s="416"/>
      <c r="CA28" s="416"/>
      <c r="CB28" s="416"/>
      <c r="CC28" s="416"/>
      <c r="CD28" s="416"/>
      <c r="CE28" s="416"/>
      <c r="CF28" s="416"/>
      <c r="CG28" s="416"/>
      <c r="CH28" s="416"/>
      <c r="CI28" s="416"/>
      <c r="CJ28" s="416"/>
      <c r="CK28" s="416"/>
      <c r="CL28" s="416"/>
      <c r="CM28" s="416"/>
      <c r="CN28" s="416"/>
      <c r="CO28" s="416"/>
      <c r="CP28" s="416"/>
      <c r="CQ28" s="416"/>
      <c r="CR28" s="416"/>
      <c r="CS28" s="416"/>
      <c r="CT28" s="416"/>
      <c r="CU28" s="416"/>
      <c r="CV28" s="416"/>
      <c r="CW28" s="416"/>
      <c r="CX28" s="416"/>
      <c r="CY28" s="416"/>
      <c r="CZ28" s="416"/>
      <c r="DA28" s="416"/>
      <c r="DB28" s="416"/>
      <c r="DC28" s="416"/>
      <c r="DD28" s="416"/>
      <c r="DE28" s="416"/>
      <c r="DF28" s="416"/>
      <c r="DG28" s="416"/>
      <c r="DH28" s="416"/>
      <c r="DI28" s="416"/>
      <c r="DJ28" s="416"/>
      <c r="DK28" s="416"/>
      <c r="DL28" s="416"/>
      <c r="DM28" s="416"/>
      <c r="DN28" s="416"/>
      <c r="DO28" s="416"/>
      <c r="DP28" s="416"/>
      <c r="DQ28" s="416"/>
      <c r="DR28" s="416"/>
      <c r="DS28" s="416"/>
      <c r="DT28" s="416"/>
      <c r="DU28" s="416"/>
      <c r="DV28" s="416"/>
      <c r="DW28" s="416"/>
      <c r="DX28" s="416"/>
      <c r="DY28" s="416"/>
      <c r="DZ28" s="416"/>
      <c r="EA28" s="416"/>
      <c r="EB28" s="416"/>
      <c r="EC28" s="416"/>
      <c r="ED28" s="416"/>
      <c r="EE28" s="416"/>
      <c r="EF28" s="416"/>
      <c r="EG28" s="416"/>
      <c r="EH28" s="416"/>
      <c r="EI28" s="416"/>
      <c r="EJ28" s="416"/>
      <c r="EK28" s="416"/>
      <c r="EL28" s="416"/>
      <c r="EM28" s="416"/>
      <c r="EN28" s="416"/>
      <c r="EO28" s="416"/>
      <c r="EP28" s="416"/>
      <c r="EQ28" s="416"/>
      <c r="ER28" s="416"/>
      <c r="ES28" s="416"/>
      <c r="ET28" s="416"/>
      <c r="EU28" s="416"/>
      <c r="EV28" s="416"/>
      <c r="EW28" s="416"/>
      <c r="EX28" s="416"/>
      <c r="EY28" s="416"/>
      <c r="EZ28" s="416"/>
      <c r="FA28" s="416"/>
      <c r="FB28" s="416"/>
      <c r="FC28" s="416"/>
      <c r="FD28" s="416"/>
      <c r="FE28" s="416"/>
      <c r="FF28" s="416"/>
      <c r="FG28" s="416"/>
      <c r="FH28" s="416"/>
      <c r="FI28" s="416"/>
      <c r="FJ28" s="416"/>
      <c r="FK28" s="416"/>
      <c r="FL28" s="416"/>
      <c r="FM28" s="416"/>
      <c r="FN28" s="416"/>
      <c r="FO28" s="416"/>
      <c r="FP28" s="416"/>
      <c r="FQ28" s="416"/>
      <c r="FR28" s="416"/>
      <c r="FS28" s="416"/>
      <c r="FT28" s="416"/>
      <c r="FU28" s="416"/>
      <c r="FV28" s="416"/>
      <c r="FW28" s="416"/>
      <c r="FX28" s="416"/>
      <c r="FY28" s="416"/>
      <c r="FZ28" s="416"/>
      <c r="GA28" s="416"/>
      <c r="GB28" s="416"/>
      <c r="GC28" s="416"/>
      <c r="GD28" s="416"/>
      <c r="GE28" s="416"/>
      <c r="GF28" s="416"/>
      <c r="GG28" s="416"/>
      <c r="GH28" s="416"/>
      <c r="GI28" s="416"/>
      <c r="GJ28" s="416"/>
      <c r="GK28" s="416"/>
      <c r="GL28" s="416"/>
      <c r="GM28" s="416"/>
      <c r="GN28" s="416"/>
      <c r="GO28" s="416"/>
      <c r="GP28" s="416"/>
      <c r="GQ28" s="416"/>
      <c r="GR28" s="416"/>
      <c r="GS28" s="416"/>
      <c r="GT28" s="416"/>
      <c r="GU28" s="416"/>
      <c r="GV28" s="416"/>
      <c r="GW28" s="416"/>
      <c r="GX28" s="416"/>
      <c r="GY28" s="416"/>
      <c r="GZ28" s="416"/>
      <c r="HA28" s="416"/>
      <c r="HB28" s="416"/>
      <c r="HC28" s="416"/>
      <c r="HD28" s="416"/>
      <c r="HE28" s="416"/>
      <c r="HF28" s="416"/>
      <c r="HG28" s="416"/>
      <c r="HH28" s="416"/>
      <c r="HI28" s="416"/>
      <c r="HJ28" s="416"/>
      <c r="HK28" s="416"/>
      <c r="HL28" s="416"/>
      <c r="HM28" s="416"/>
      <c r="HN28" s="416"/>
      <c r="HO28" s="416"/>
      <c r="HP28" s="416"/>
      <c r="HQ28" s="416"/>
      <c r="HR28" s="416"/>
      <c r="HS28" s="416"/>
      <c r="HT28" s="416"/>
      <c r="HU28" s="416"/>
      <c r="HV28" s="416"/>
      <c r="HW28" s="416"/>
      <c r="HX28" s="416"/>
      <c r="HY28" s="416"/>
      <c r="HZ28" s="416"/>
      <c r="IA28" s="416"/>
      <c r="IB28" s="416"/>
      <c r="IC28" s="416"/>
      <c r="ID28" s="416"/>
      <c r="IE28" s="416"/>
      <c r="IF28" s="416"/>
      <c r="IG28" s="416"/>
      <c r="IH28" s="416"/>
      <c r="II28" s="416"/>
      <c r="IJ28" s="416"/>
      <c r="IK28" s="416"/>
      <c r="IL28" s="416"/>
      <c r="IM28" s="416"/>
      <c r="IN28" s="416"/>
      <c r="IO28" s="416"/>
      <c r="IP28" s="416"/>
      <c r="IQ28" s="416"/>
      <c r="IR28" s="416"/>
      <c r="IS28" s="416"/>
      <c r="IT28" s="416"/>
      <c r="IU28" s="416"/>
    </row>
    <row r="29" s="404" customFormat="1" hidden="1" spans="1:255">
      <c r="A29" s="426">
        <v>2</v>
      </c>
      <c r="B29" s="427" t="s">
        <v>980</v>
      </c>
      <c r="C29" s="411" t="s">
        <v>981</v>
      </c>
      <c r="D29" s="412"/>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R29" s="416"/>
      <c r="BS29" s="416"/>
      <c r="BT29" s="416"/>
      <c r="BU29" s="416"/>
      <c r="BV29" s="416"/>
      <c r="BW29" s="416"/>
      <c r="BX29" s="416"/>
      <c r="BY29" s="416"/>
      <c r="BZ29" s="416"/>
      <c r="CA29" s="416"/>
      <c r="CB29" s="416"/>
      <c r="CC29" s="416"/>
      <c r="CD29" s="416"/>
      <c r="CE29" s="416"/>
      <c r="CF29" s="416"/>
      <c r="CG29" s="416"/>
      <c r="CH29" s="416"/>
      <c r="CI29" s="416"/>
      <c r="CJ29" s="416"/>
      <c r="CK29" s="416"/>
      <c r="CL29" s="416"/>
      <c r="CM29" s="416"/>
      <c r="CN29" s="416"/>
      <c r="CO29" s="416"/>
      <c r="CP29" s="416"/>
      <c r="CQ29" s="416"/>
      <c r="CR29" s="416"/>
      <c r="CS29" s="416"/>
      <c r="CT29" s="416"/>
      <c r="CU29" s="416"/>
      <c r="CV29" s="416"/>
      <c r="CW29" s="416"/>
      <c r="CX29" s="416"/>
      <c r="CY29" s="416"/>
      <c r="CZ29" s="416"/>
      <c r="DA29" s="416"/>
      <c r="DB29" s="416"/>
      <c r="DC29" s="416"/>
      <c r="DD29" s="416"/>
      <c r="DE29" s="416"/>
      <c r="DF29" s="416"/>
      <c r="DG29" s="416"/>
      <c r="DH29" s="416"/>
      <c r="DI29" s="416"/>
      <c r="DJ29" s="416"/>
      <c r="DK29" s="416"/>
      <c r="DL29" s="416"/>
      <c r="DM29" s="416"/>
      <c r="DN29" s="416"/>
      <c r="DO29" s="416"/>
      <c r="DP29" s="416"/>
      <c r="DQ29" s="416"/>
      <c r="DR29" s="416"/>
      <c r="DS29" s="416"/>
      <c r="DT29" s="416"/>
      <c r="DU29" s="416"/>
      <c r="DV29" s="416"/>
      <c r="DW29" s="416"/>
      <c r="DX29" s="416"/>
      <c r="DY29" s="416"/>
      <c r="DZ29" s="416"/>
      <c r="EA29" s="416"/>
      <c r="EB29" s="416"/>
      <c r="EC29" s="416"/>
      <c r="ED29" s="416"/>
      <c r="EE29" s="416"/>
      <c r="EF29" s="416"/>
      <c r="EG29" s="416"/>
      <c r="EH29" s="416"/>
      <c r="EI29" s="416"/>
      <c r="EJ29" s="416"/>
      <c r="EK29" s="416"/>
      <c r="EL29" s="416"/>
      <c r="EM29" s="416"/>
      <c r="EN29" s="416"/>
      <c r="EO29" s="416"/>
      <c r="EP29" s="416"/>
      <c r="EQ29" s="416"/>
      <c r="ER29" s="416"/>
      <c r="ES29" s="416"/>
      <c r="ET29" s="416"/>
      <c r="EU29" s="416"/>
      <c r="EV29" s="416"/>
      <c r="EW29" s="416"/>
      <c r="EX29" s="416"/>
      <c r="EY29" s="416"/>
      <c r="EZ29" s="416"/>
      <c r="FA29" s="416"/>
      <c r="FB29" s="416"/>
      <c r="FC29" s="416"/>
      <c r="FD29" s="416"/>
      <c r="FE29" s="416"/>
      <c r="FF29" s="416"/>
      <c r="FG29" s="416"/>
      <c r="FH29" s="416"/>
      <c r="FI29" s="416"/>
      <c r="FJ29" s="416"/>
      <c r="FK29" s="416"/>
      <c r="FL29" s="416"/>
      <c r="FM29" s="416"/>
      <c r="FN29" s="416"/>
      <c r="FO29" s="416"/>
      <c r="FP29" s="416"/>
      <c r="FQ29" s="416"/>
      <c r="FR29" s="416"/>
      <c r="FS29" s="416"/>
      <c r="FT29" s="416"/>
      <c r="FU29" s="416"/>
      <c r="FV29" s="416"/>
      <c r="FW29" s="416"/>
      <c r="FX29" s="416"/>
      <c r="FY29" s="416"/>
      <c r="FZ29" s="416"/>
      <c r="GA29" s="416"/>
      <c r="GB29" s="416"/>
      <c r="GC29" s="416"/>
      <c r="GD29" s="416"/>
      <c r="GE29" s="416"/>
      <c r="GF29" s="416"/>
      <c r="GG29" s="416"/>
      <c r="GH29" s="416"/>
      <c r="GI29" s="416"/>
      <c r="GJ29" s="416"/>
      <c r="GK29" s="416"/>
      <c r="GL29" s="416"/>
      <c r="GM29" s="416"/>
      <c r="GN29" s="416"/>
      <c r="GO29" s="416"/>
      <c r="GP29" s="416"/>
      <c r="GQ29" s="416"/>
      <c r="GR29" s="416"/>
      <c r="GS29" s="416"/>
      <c r="GT29" s="416"/>
      <c r="GU29" s="416"/>
      <c r="GV29" s="416"/>
      <c r="GW29" s="416"/>
      <c r="GX29" s="416"/>
      <c r="GY29" s="416"/>
      <c r="GZ29" s="416"/>
      <c r="HA29" s="416"/>
      <c r="HB29" s="416"/>
      <c r="HC29" s="416"/>
      <c r="HD29" s="416"/>
      <c r="HE29" s="416"/>
      <c r="HF29" s="416"/>
      <c r="HG29" s="416"/>
      <c r="HH29" s="416"/>
      <c r="HI29" s="416"/>
      <c r="HJ29" s="416"/>
      <c r="HK29" s="416"/>
      <c r="HL29" s="416"/>
      <c r="HM29" s="416"/>
      <c r="HN29" s="416"/>
      <c r="HO29" s="416"/>
      <c r="HP29" s="416"/>
      <c r="HQ29" s="416"/>
      <c r="HR29" s="416"/>
      <c r="HS29" s="416"/>
      <c r="HT29" s="416"/>
      <c r="HU29" s="416"/>
      <c r="HV29" s="416"/>
      <c r="HW29" s="416"/>
      <c r="HX29" s="416"/>
      <c r="HY29" s="416"/>
      <c r="HZ29" s="416"/>
      <c r="IA29" s="416"/>
      <c r="IB29" s="416"/>
      <c r="IC29" s="416"/>
      <c r="ID29" s="416"/>
      <c r="IE29" s="416"/>
      <c r="IF29" s="416"/>
      <c r="IG29" s="416"/>
      <c r="IH29" s="416"/>
      <c r="II29" s="416"/>
      <c r="IJ29" s="416"/>
      <c r="IK29" s="416"/>
      <c r="IL29" s="416"/>
      <c r="IM29" s="416"/>
      <c r="IN29" s="416"/>
      <c r="IO29" s="416"/>
      <c r="IP29" s="416"/>
      <c r="IQ29" s="416"/>
      <c r="IR29" s="416"/>
      <c r="IS29" s="416"/>
      <c r="IT29" s="416"/>
      <c r="IU29" s="416"/>
    </row>
    <row r="30" s="404" customFormat="1" hidden="1" spans="1:255">
      <c r="A30" s="426" t="s">
        <v>887</v>
      </c>
      <c r="B30" s="427" t="s">
        <v>190</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R30" s="416"/>
      <c r="BS30" s="416"/>
      <c r="BT30" s="416"/>
      <c r="BU30" s="416"/>
      <c r="BV30" s="416"/>
      <c r="BW30" s="416"/>
      <c r="BX30" s="416"/>
      <c r="BY30" s="416"/>
      <c r="BZ30" s="416"/>
      <c r="CA30" s="416"/>
      <c r="CB30" s="416"/>
      <c r="CC30" s="416"/>
      <c r="CD30" s="416"/>
      <c r="CE30" s="416"/>
      <c r="CF30" s="416"/>
      <c r="CG30" s="416"/>
      <c r="CH30" s="416"/>
      <c r="CI30" s="416"/>
      <c r="CJ30" s="416"/>
      <c r="CK30" s="416"/>
      <c r="CL30" s="416"/>
      <c r="CM30" s="416"/>
      <c r="CN30" s="416"/>
      <c r="CO30" s="416"/>
      <c r="CP30" s="416"/>
      <c r="CQ30" s="416"/>
      <c r="CR30" s="416"/>
      <c r="CS30" s="416"/>
      <c r="CT30" s="416"/>
      <c r="CU30" s="416"/>
      <c r="CV30" s="416"/>
      <c r="CW30" s="416"/>
      <c r="CX30" s="416"/>
      <c r="CY30" s="416"/>
      <c r="CZ30" s="416"/>
      <c r="DA30" s="416"/>
      <c r="DB30" s="416"/>
      <c r="DC30" s="416"/>
      <c r="DD30" s="416"/>
      <c r="DE30" s="416"/>
      <c r="DF30" s="416"/>
      <c r="DG30" s="416"/>
      <c r="DH30" s="416"/>
      <c r="DI30" s="416"/>
      <c r="DJ30" s="416"/>
      <c r="DK30" s="416"/>
      <c r="DL30" s="416"/>
      <c r="DM30" s="416"/>
      <c r="DN30" s="416"/>
      <c r="DO30" s="416"/>
      <c r="DP30" s="416"/>
      <c r="DQ30" s="416"/>
      <c r="DR30" s="416"/>
      <c r="DS30" s="416"/>
      <c r="DT30" s="416"/>
      <c r="DU30" s="416"/>
      <c r="DV30" s="416"/>
      <c r="DW30" s="416"/>
      <c r="DX30" s="416"/>
      <c r="DY30" s="416"/>
      <c r="DZ30" s="416"/>
      <c r="EA30" s="416"/>
      <c r="EB30" s="416"/>
      <c r="EC30" s="416"/>
      <c r="ED30" s="416"/>
      <c r="EE30" s="416"/>
      <c r="EF30" s="416"/>
      <c r="EG30" s="416"/>
      <c r="EH30" s="416"/>
      <c r="EI30" s="416"/>
      <c r="EJ30" s="416"/>
      <c r="EK30" s="416"/>
      <c r="EL30" s="416"/>
      <c r="EM30" s="416"/>
      <c r="EN30" s="416"/>
      <c r="EO30" s="416"/>
      <c r="EP30" s="416"/>
      <c r="EQ30" s="416"/>
      <c r="ER30" s="416"/>
      <c r="ES30" s="416"/>
      <c r="ET30" s="416"/>
      <c r="EU30" s="416"/>
      <c r="EV30" s="416"/>
      <c r="EW30" s="416"/>
      <c r="EX30" s="416"/>
      <c r="EY30" s="416"/>
      <c r="EZ30" s="416"/>
      <c r="FA30" s="416"/>
      <c r="FB30" s="416"/>
      <c r="FC30" s="416"/>
      <c r="FD30" s="416"/>
      <c r="FE30" s="416"/>
      <c r="FF30" s="416"/>
      <c r="FG30" s="416"/>
      <c r="FH30" s="416"/>
      <c r="FI30" s="416"/>
      <c r="FJ30" s="416"/>
      <c r="FK30" s="416"/>
      <c r="FL30" s="416"/>
      <c r="FM30" s="416"/>
      <c r="FN30" s="416"/>
      <c r="FO30" s="416"/>
      <c r="FP30" s="416"/>
      <c r="FQ30" s="416"/>
      <c r="FR30" s="416"/>
      <c r="FS30" s="416"/>
      <c r="FT30" s="416"/>
      <c r="FU30" s="416"/>
      <c r="FV30" s="416"/>
      <c r="FW30" s="416"/>
      <c r="FX30" s="416"/>
      <c r="FY30" s="416"/>
      <c r="FZ30" s="416"/>
      <c r="GA30" s="416"/>
      <c r="GB30" s="416"/>
      <c r="GC30" s="416"/>
      <c r="GD30" s="416"/>
      <c r="GE30" s="416"/>
      <c r="GF30" s="416"/>
      <c r="GG30" s="416"/>
      <c r="GH30" s="416"/>
      <c r="GI30" s="416"/>
      <c r="GJ30" s="416"/>
      <c r="GK30" s="416"/>
      <c r="GL30" s="416"/>
      <c r="GM30" s="416"/>
      <c r="GN30" s="416"/>
      <c r="GO30" s="416"/>
      <c r="GP30" s="416"/>
      <c r="GQ30" s="416"/>
      <c r="GR30" s="416"/>
      <c r="GS30" s="416"/>
      <c r="GT30" s="416"/>
      <c r="GU30" s="416"/>
      <c r="GV30" s="416"/>
      <c r="GW30" s="416"/>
      <c r="GX30" s="416"/>
      <c r="GY30" s="416"/>
      <c r="GZ30" s="416"/>
      <c r="HA30" s="416"/>
      <c r="HB30" s="416"/>
      <c r="HC30" s="416"/>
      <c r="HD30" s="416"/>
      <c r="HE30" s="416"/>
      <c r="HF30" s="416"/>
      <c r="HG30" s="416"/>
      <c r="HH30" s="416"/>
      <c r="HI30" s="416"/>
      <c r="HJ30" s="416"/>
      <c r="HK30" s="416"/>
      <c r="HL30" s="416"/>
      <c r="HM30" s="416"/>
      <c r="HN30" s="416"/>
      <c r="HO30" s="416"/>
      <c r="HP30" s="416"/>
      <c r="HQ30" s="416"/>
      <c r="HR30" s="416"/>
      <c r="HS30" s="416"/>
      <c r="HT30" s="416"/>
      <c r="HU30" s="416"/>
      <c r="HV30" s="416"/>
      <c r="HW30" s="416"/>
      <c r="HX30" s="416"/>
      <c r="HY30" s="416"/>
      <c r="HZ30" s="416"/>
      <c r="IA30" s="416"/>
      <c r="IB30" s="416"/>
      <c r="IC30" s="416"/>
      <c r="ID30" s="416"/>
      <c r="IE30" s="416"/>
      <c r="IF30" s="416"/>
      <c r="IG30" s="416"/>
      <c r="IH30" s="416"/>
      <c r="II30" s="416"/>
      <c r="IJ30" s="416"/>
      <c r="IK30" s="416"/>
      <c r="IL30" s="416"/>
      <c r="IM30" s="416"/>
      <c r="IN30" s="416"/>
      <c r="IO30" s="416"/>
      <c r="IP30" s="416"/>
      <c r="IQ30" s="416"/>
      <c r="IR30" s="416"/>
      <c r="IS30" s="416"/>
      <c r="IT30" s="416"/>
      <c r="IU30" s="416"/>
    </row>
    <row r="31" s="404" customFormat="1" hidden="1" spans="1:255">
      <c r="A31" s="426" t="s">
        <v>888</v>
      </c>
      <c r="B31" s="427" t="s">
        <v>908</v>
      </c>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R31" s="416"/>
      <c r="BS31" s="416"/>
      <c r="BT31" s="416"/>
      <c r="BU31" s="416"/>
      <c r="BV31" s="416"/>
      <c r="BW31" s="416"/>
      <c r="BX31" s="416"/>
      <c r="BY31" s="416"/>
      <c r="BZ31" s="416"/>
      <c r="CA31" s="416"/>
      <c r="CB31" s="416"/>
      <c r="CC31" s="416"/>
      <c r="CD31" s="416"/>
      <c r="CE31" s="416"/>
      <c r="CF31" s="416"/>
      <c r="CG31" s="416"/>
      <c r="CH31" s="416"/>
      <c r="CI31" s="416"/>
      <c r="CJ31" s="416"/>
      <c r="CK31" s="416"/>
      <c r="CL31" s="416"/>
      <c r="CM31" s="416"/>
      <c r="CN31" s="416"/>
      <c r="CO31" s="416"/>
      <c r="CP31" s="416"/>
      <c r="CQ31" s="416"/>
      <c r="CR31" s="416"/>
      <c r="CS31" s="416"/>
      <c r="CT31" s="416"/>
      <c r="CU31" s="416"/>
      <c r="CV31" s="416"/>
      <c r="CW31" s="416"/>
      <c r="CX31" s="416"/>
      <c r="CY31" s="416"/>
      <c r="CZ31" s="416"/>
      <c r="DA31" s="416"/>
      <c r="DB31" s="416"/>
      <c r="DC31" s="416"/>
      <c r="DD31" s="416"/>
      <c r="DE31" s="416"/>
      <c r="DF31" s="416"/>
      <c r="DG31" s="416"/>
      <c r="DH31" s="416"/>
      <c r="DI31" s="416"/>
      <c r="DJ31" s="416"/>
      <c r="DK31" s="416"/>
      <c r="DL31" s="416"/>
      <c r="DM31" s="416"/>
      <c r="DN31" s="416"/>
      <c r="DO31" s="416"/>
      <c r="DP31" s="416"/>
      <c r="DQ31" s="416"/>
      <c r="DR31" s="416"/>
      <c r="DS31" s="416"/>
      <c r="DT31" s="416"/>
      <c r="DU31" s="416"/>
      <c r="DV31" s="416"/>
      <c r="DW31" s="416"/>
      <c r="DX31" s="416"/>
      <c r="DY31" s="416"/>
      <c r="DZ31" s="416"/>
      <c r="EA31" s="416"/>
      <c r="EB31" s="416"/>
      <c r="EC31" s="416"/>
      <c r="ED31" s="416"/>
      <c r="EE31" s="416"/>
      <c r="EF31" s="416"/>
      <c r="EG31" s="416"/>
      <c r="EH31" s="416"/>
      <c r="EI31" s="416"/>
      <c r="EJ31" s="416"/>
      <c r="EK31" s="416"/>
      <c r="EL31" s="416"/>
      <c r="EM31" s="416"/>
      <c r="EN31" s="416"/>
      <c r="EO31" s="416"/>
      <c r="EP31" s="416"/>
      <c r="EQ31" s="416"/>
      <c r="ER31" s="416"/>
      <c r="ES31" s="416"/>
      <c r="ET31" s="416"/>
      <c r="EU31" s="416"/>
      <c r="EV31" s="416"/>
      <c r="EW31" s="416"/>
      <c r="EX31" s="416"/>
      <c r="EY31" s="416"/>
      <c r="EZ31" s="416"/>
      <c r="FA31" s="416"/>
      <c r="FB31" s="416"/>
      <c r="FC31" s="416"/>
      <c r="FD31" s="416"/>
      <c r="FE31" s="416"/>
      <c r="FF31" s="416"/>
      <c r="FG31" s="416"/>
      <c r="FH31" s="416"/>
      <c r="FI31" s="416"/>
      <c r="FJ31" s="416"/>
      <c r="FK31" s="416"/>
      <c r="FL31" s="416"/>
      <c r="FM31" s="416"/>
      <c r="FN31" s="416"/>
      <c r="FO31" s="416"/>
      <c r="FP31" s="416"/>
      <c r="FQ31" s="416"/>
      <c r="FR31" s="416"/>
      <c r="FS31" s="416"/>
      <c r="FT31" s="416"/>
      <c r="FU31" s="416"/>
      <c r="FV31" s="416"/>
      <c r="FW31" s="416"/>
      <c r="FX31" s="416"/>
      <c r="FY31" s="416"/>
      <c r="FZ31" s="416"/>
      <c r="GA31" s="416"/>
      <c r="GB31" s="416"/>
      <c r="GC31" s="416"/>
      <c r="GD31" s="416"/>
      <c r="GE31" s="416"/>
      <c r="GF31" s="416"/>
      <c r="GG31" s="416"/>
      <c r="GH31" s="416"/>
      <c r="GI31" s="416"/>
      <c r="GJ31" s="416"/>
      <c r="GK31" s="416"/>
      <c r="GL31" s="416"/>
      <c r="GM31" s="416"/>
      <c r="GN31" s="416"/>
      <c r="GO31" s="416"/>
      <c r="GP31" s="416"/>
      <c r="GQ31" s="416"/>
      <c r="GR31" s="416"/>
      <c r="GS31" s="416"/>
      <c r="GT31" s="416"/>
      <c r="GU31" s="416"/>
      <c r="GV31" s="416"/>
      <c r="GW31" s="416"/>
      <c r="GX31" s="416"/>
      <c r="GY31" s="416"/>
      <c r="GZ31" s="416"/>
      <c r="HA31" s="416"/>
      <c r="HB31" s="416"/>
      <c r="HC31" s="416"/>
      <c r="HD31" s="416"/>
      <c r="HE31" s="416"/>
      <c r="HF31" s="416"/>
      <c r="HG31" s="416"/>
      <c r="HH31" s="416"/>
      <c r="HI31" s="416"/>
      <c r="HJ31" s="416"/>
      <c r="HK31" s="416"/>
      <c r="HL31" s="416"/>
      <c r="HM31" s="416"/>
      <c r="HN31" s="416"/>
      <c r="HO31" s="416"/>
      <c r="HP31" s="416"/>
      <c r="HQ31" s="416"/>
      <c r="HR31" s="416"/>
      <c r="HS31" s="416"/>
      <c r="HT31" s="416"/>
      <c r="HU31" s="416"/>
      <c r="HV31" s="416"/>
      <c r="HW31" s="416"/>
      <c r="HX31" s="416"/>
      <c r="HY31" s="416"/>
      <c r="HZ31" s="416"/>
      <c r="IA31" s="416"/>
      <c r="IB31" s="416"/>
      <c r="IC31" s="416"/>
      <c r="ID31" s="416"/>
      <c r="IE31" s="416"/>
      <c r="IF31" s="416"/>
      <c r="IG31" s="416"/>
      <c r="IH31" s="416"/>
      <c r="II31" s="416"/>
      <c r="IJ31" s="416"/>
      <c r="IK31" s="416"/>
      <c r="IL31" s="416"/>
      <c r="IM31" s="416"/>
      <c r="IN31" s="416"/>
      <c r="IO31" s="416"/>
      <c r="IP31" s="416"/>
      <c r="IQ31" s="416"/>
      <c r="IR31" s="416"/>
      <c r="IS31" s="416"/>
      <c r="IT31" s="416"/>
      <c r="IU31" s="416"/>
    </row>
    <row r="32" s="404" customFormat="1" ht="24" hidden="1" spans="1:255">
      <c r="A32" s="426" t="s">
        <v>889</v>
      </c>
      <c r="B32" s="427" t="s">
        <v>982</v>
      </c>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R32" s="416"/>
      <c r="BS32" s="416"/>
      <c r="BT32" s="416"/>
      <c r="BU32" s="416"/>
      <c r="BV32" s="416"/>
      <c r="BW32" s="416"/>
      <c r="BX32" s="416"/>
      <c r="BY32" s="416"/>
      <c r="BZ32" s="416"/>
      <c r="CA32" s="416"/>
      <c r="CB32" s="416"/>
      <c r="CC32" s="416"/>
      <c r="CD32" s="416"/>
      <c r="CE32" s="416"/>
      <c r="CF32" s="416"/>
      <c r="CG32" s="416"/>
      <c r="CH32" s="416"/>
      <c r="CI32" s="416"/>
      <c r="CJ32" s="416"/>
      <c r="CK32" s="416"/>
      <c r="CL32" s="416"/>
      <c r="CM32" s="416"/>
      <c r="CN32" s="416"/>
      <c r="CO32" s="416"/>
      <c r="CP32" s="416"/>
      <c r="CQ32" s="416"/>
      <c r="CR32" s="416"/>
      <c r="CS32" s="416"/>
      <c r="CT32" s="416"/>
      <c r="CU32" s="416"/>
      <c r="CV32" s="416"/>
      <c r="CW32" s="416"/>
      <c r="CX32" s="416"/>
      <c r="CY32" s="416"/>
      <c r="CZ32" s="416"/>
      <c r="DA32" s="416"/>
      <c r="DB32" s="416"/>
      <c r="DC32" s="416"/>
      <c r="DD32" s="416"/>
      <c r="DE32" s="416"/>
      <c r="DF32" s="416"/>
      <c r="DG32" s="416"/>
      <c r="DH32" s="416"/>
      <c r="DI32" s="416"/>
      <c r="DJ32" s="416"/>
      <c r="DK32" s="416"/>
      <c r="DL32" s="416"/>
      <c r="DM32" s="416"/>
      <c r="DN32" s="416"/>
      <c r="DO32" s="416"/>
      <c r="DP32" s="416"/>
      <c r="DQ32" s="416"/>
      <c r="DR32" s="416"/>
      <c r="DS32" s="416"/>
      <c r="DT32" s="416"/>
      <c r="DU32" s="416"/>
      <c r="DV32" s="416"/>
      <c r="DW32" s="416"/>
      <c r="DX32" s="416"/>
      <c r="DY32" s="416"/>
      <c r="DZ32" s="416"/>
      <c r="EA32" s="416"/>
      <c r="EB32" s="416"/>
      <c r="EC32" s="416"/>
      <c r="ED32" s="416"/>
      <c r="EE32" s="416"/>
      <c r="EF32" s="416"/>
      <c r="EG32" s="416"/>
      <c r="EH32" s="416"/>
      <c r="EI32" s="416"/>
      <c r="EJ32" s="416"/>
      <c r="EK32" s="416"/>
      <c r="EL32" s="416"/>
      <c r="EM32" s="416"/>
      <c r="EN32" s="416"/>
      <c r="EO32" s="416"/>
      <c r="EP32" s="416"/>
      <c r="EQ32" s="416"/>
      <c r="ER32" s="416"/>
      <c r="ES32" s="416"/>
      <c r="ET32" s="416"/>
      <c r="EU32" s="416"/>
      <c r="EV32" s="416"/>
      <c r="EW32" s="416"/>
      <c r="EX32" s="416"/>
      <c r="EY32" s="416"/>
      <c r="EZ32" s="416"/>
      <c r="FA32" s="416"/>
      <c r="FB32" s="416"/>
      <c r="FC32" s="416"/>
      <c r="FD32" s="416"/>
      <c r="FE32" s="416"/>
      <c r="FF32" s="416"/>
      <c r="FG32" s="416"/>
      <c r="FH32" s="416"/>
      <c r="FI32" s="416"/>
      <c r="FJ32" s="416"/>
      <c r="FK32" s="416"/>
      <c r="FL32" s="416"/>
      <c r="FM32" s="416"/>
      <c r="FN32" s="416"/>
      <c r="FO32" s="416"/>
      <c r="FP32" s="416"/>
      <c r="FQ32" s="416"/>
      <c r="FR32" s="416"/>
      <c r="FS32" s="416"/>
      <c r="FT32" s="416"/>
      <c r="FU32" s="416"/>
      <c r="FV32" s="416"/>
      <c r="FW32" s="416"/>
      <c r="FX32" s="416"/>
      <c r="FY32" s="416"/>
      <c r="FZ32" s="416"/>
      <c r="GA32" s="416"/>
      <c r="GB32" s="416"/>
      <c r="GC32" s="416"/>
      <c r="GD32" s="416"/>
      <c r="GE32" s="416"/>
      <c r="GF32" s="416"/>
      <c r="GG32" s="416"/>
      <c r="GH32" s="416"/>
      <c r="GI32" s="416"/>
      <c r="GJ32" s="416"/>
      <c r="GK32" s="416"/>
      <c r="GL32" s="416"/>
      <c r="GM32" s="416"/>
      <c r="GN32" s="416"/>
      <c r="GO32" s="416"/>
      <c r="GP32" s="416"/>
      <c r="GQ32" s="416"/>
      <c r="GR32" s="416"/>
      <c r="GS32" s="416"/>
      <c r="GT32" s="416"/>
      <c r="GU32" s="416"/>
      <c r="GV32" s="416"/>
      <c r="GW32" s="416"/>
      <c r="GX32" s="416"/>
      <c r="GY32" s="416"/>
      <c r="GZ32" s="416"/>
      <c r="HA32" s="416"/>
      <c r="HB32" s="416"/>
      <c r="HC32" s="416"/>
      <c r="HD32" s="416"/>
      <c r="HE32" s="416"/>
      <c r="HF32" s="416"/>
      <c r="HG32" s="416"/>
      <c r="HH32" s="416"/>
      <c r="HI32" s="416"/>
      <c r="HJ32" s="416"/>
      <c r="HK32" s="416"/>
      <c r="HL32" s="416"/>
      <c r="HM32" s="416"/>
      <c r="HN32" s="416"/>
      <c r="HO32" s="416"/>
      <c r="HP32" s="416"/>
      <c r="HQ32" s="416"/>
      <c r="HR32" s="416"/>
      <c r="HS32" s="416"/>
      <c r="HT32" s="416"/>
      <c r="HU32" s="416"/>
      <c r="HV32" s="416"/>
      <c r="HW32" s="416"/>
      <c r="HX32" s="416"/>
      <c r="HY32" s="416"/>
      <c r="HZ32" s="416"/>
      <c r="IA32" s="416"/>
      <c r="IB32" s="416"/>
      <c r="IC32" s="416"/>
      <c r="ID32" s="416"/>
      <c r="IE32" s="416"/>
      <c r="IF32" s="416"/>
      <c r="IG32" s="416"/>
      <c r="IH32" s="416"/>
      <c r="II32" s="416"/>
      <c r="IJ32" s="416"/>
      <c r="IK32" s="416"/>
      <c r="IL32" s="416"/>
      <c r="IM32" s="416"/>
      <c r="IN32" s="416"/>
      <c r="IO32" s="416"/>
      <c r="IP32" s="416"/>
      <c r="IQ32" s="416"/>
      <c r="IR32" s="416"/>
      <c r="IS32" s="416"/>
      <c r="IT32" s="416"/>
      <c r="IU32" s="416"/>
    </row>
    <row r="33" s="404" customFormat="1" hidden="1" spans="1:255">
      <c r="A33" s="426" t="s">
        <v>890</v>
      </c>
      <c r="B33" s="427" t="s">
        <v>983</v>
      </c>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R33" s="416"/>
      <c r="BS33" s="416"/>
      <c r="BT33" s="416"/>
      <c r="BU33" s="416"/>
      <c r="BV33" s="416"/>
      <c r="BW33" s="416"/>
      <c r="BX33" s="416"/>
      <c r="BY33" s="416"/>
      <c r="BZ33" s="416"/>
      <c r="CA33" s="416"/>
      <c r="CB33" s="416"/>
      <c r="CC33" s="416"/>
      <c r="CD33" s="416"/>
      <c r="CE33" s="416"/>
      <c r="CF33" s="416"/>
      <c r="CG33" s="416"/>
      <c r="CH33" s="416"/>
      <c r="CI33" s="416"/>
      <c r="CJ33" s="416"/>
      <c r="CK33" s="416"/>
      <c r="CL33" s="416"/>
      <c r="CM33" s="416"/>
      <c r="CN33" s="416"/>
      <c r="CO33" s="416"/>
      <c r="CP33" s="416"/>
      <c r="CQ33" s="416"/>
      <c r="CR33" s="416"/>
      <c r="CS33" s="416"/>
      <c r="CT33" s="416"/>
      <c r="CU33" s="416"/>
      <c r="CV33" s="416"/>
      <c r="CW33" s="416"/>
      <c r="CX33" s="416"/>
      <c r="CY33" s="416"/>
      <c r="CZ33" s="416"/>
      <c r="DA33" s="416"/>
      <c r="DB33" s="416"/>
      <c r="DC33" s="416"/>
      <c r="DD33" s="416"/>
      <c r="DE33" s="416"/>
      <c r="DF33" s="416"/>
      <c r="DG33" s="416"/>
      <c r="DH33" s="416"/>
      <c r="DI33" s="416"/>
      <c r="DJ33" s="416"/>
      <c r="DK33" s="416"/>
      <c r="DL33" s="416"/>
      <c r="DM33" s="416"/>
      <c r="DN33" s="416"/>
      <c r="DO33" s="416"/>
      <c r="DP33" s="416"/>
      <c r="DQ33" s="416"/>
      <c r="DR33" s="416"/>
      <c r="DS33" s="416"/>
      <c r="DT33" s="416"/>
      <c r="DU33" s="416"/>
      <c r="DV33" s="416"/>
      <c r="DW33" s="416"/>
      <c r="DX33" s="416"/>
      <c r="DY33" s="416"/>
      <c r="DZ33" s="416"/>
      <c r="EA33" s="416"/>
      <c r="EB33" s="416"/>
      <c r="EC33" s="416"/>
      <c r="ED33" s="416"/>
      <c r="EE33" s="416"/>
      <c r="EF33" s="416"/>
      <c r="EG33" s="416"/>
      <c r="EH33" s="416"/>
      <c r="EI33" s="416"/>
      <c r="EJ33" s="416"/>
      <c r="EK33" s="416"/>
      <c r="EL33" s="416"/>
      <c r="EM33" s="416"/>
      <c r="EN33" s="416"/>
      <c r="EO33" s="416"/>
      <c r="EP33" s="416"/>
      <c r="EQ33" s="416"/>
      <c r="ER33" s="416"/>
      <c r="ES33" s="416"/>
      <c r="ET33" s="416"/>
      <c r="EU33" s="416"/>
      <c r="EV33" s="416"/>
      <c r="EW33" s="416"/>
      <c r="EX33" s="416"/>
      <c r="EY33" s="416"/>
      <c r="EZ33" s="416"/>
      <c r="FA33" s="416"/>
      <c r="FB33" s="416"/>
      <c r="FC33" s="416"/>
      <c r="FD33" s="416"/>
      <c r="FE33" s="416"/>
      <c r="FF33" s="416"/>
      <c r="FG33" s="416"/>
      <c r="FH33" s="416"/>
      <c r="FI33" s="416"/>
      <c r="FJ33" s="416"/>
      <c r="FK33" s="416"/>
      <c r="FL33" s="416"/>
      <c r="FM33" s="416"/>
      <c r="FN33" s="416"/>
      <c r="FO33" s="416"/>
      <c r="FP33" s="416"/>
      <c r="FQ33" s="416"/>
      <c r="FR33" s="416"/>
      <c r="FS33" s="416"/>
      <c r="FT33" s="416"/>
      <c r="FU33" s="416"/>
      <c r="FV33" s="416"/>
      <c r="FW33" s="416"/>
      <c r="FX33" s="416"/>
      <c r="FY33" s="416"/>
      <c r="FZ33" s="416"/>
      <c r="GA33" s="416"/>
      <c r="GB33" s="416"/>
      <c r="GC33" s="416"/>
      <c r="GD33" s="416"/>
      <c r="GE33" s="416"/>
      <c r="GF33" s="416"/>
      <c r="GG33" s="416"/>
      <c r="GH33" s="416"/>
      <c r="GI33" s="416"/>
      <c r="GJ33" s="416"/>
      <c r="GK33" s="416"/>
      <c r="GL33" s="416"/>
      <c r="GM33" s="416"/>
      <c r="GN33" s="416"/>
      <c r="GO33" s="416"/>
      <c r="GP33" s="416"/>
      <c r="GQ33" s="416"/>
      <c r="GR33" s="416"/>
      <c r="GS33" s="416"/>
      <c r="GT33" s="416"/>
      <c r="GU33" s="416"/>
      <c r="GV33" s="416"/>
      <c r="GW33" s="416"/>
      <c r="GX33" s="416"/>
      <c r="GY33" s="416"/>
      <c r="GZ33" s="416"/>
      <c r="HA33" s="416"/>
      <c r="HB33" s="416"/>
      <c r="HC33" s="416"/>
      <c r="HD33" s="416"/>
      <c r="HE33" s="416"/>
      <c r="HF33" s="416"/>
      <c r="HG33" s="416"/>
      <c r="HH33" s="416"/>
      <c r="HI33" s="416"/>
      <c r="HJ33" s="416"/>
      <c r="HK33" s="416"/>
      <c r="HL33" s="416"/>
      <c r="HM33" s="416"/>
      <c r="HN33" s="416"/>
      <c r="HO33" s="416"/>
      <c r="HP33" s="416"/>
      <c r="HQ33" s="416"/>
      <c r="HR33" s="416"/>
      <c r="HS33" s="416"/>
      <c r="HT33" s="416"/>
      <c r="HU33" s="416"/>
      <c r="HV33" s="416"/>
      <c r="HW33" s="416"/>
      <c r="HX33" s="416"/>
      <c r="HY33" s="416"/>
      <c r="HZ33" s="416"/>
      <c r="IA33" s="416"/>
      <c r="IB33" s="416"/>
      <c r="IC33" s="416"/>
      <c r="ID33" s="416"/>
      <c r="IE33" s="416"/>
      <c r="IF33" s="416"/>
      <c r="IG33" s="416"/>
      <c r="IH33" s="416"/>
      <c r="II33" s="416"/>
      <c r="IJ33" s="416"/>
      <c r="IK33" s="416"/>
      <c r="IL33" s="416"/>
      <c r="IM33" s="416"/>
      <c r="IN33" s="416"/>
      <c r="IO33" s="416"/>
      <c r="IP33" s="416"/>
      <c r="IQ33" s="416"/>
      <c r="IR33" s="416"/>
      <c r="IS33" s="416"/>
      <c r="IT33" s="416"/>
      <c r="IU33" s="416"/>
    </row>
    <row r="34" s="404" customFormat="1" hidden="1" spans="1:255">
      <c r="A34" s="426" t="s">
        <v>891</v>
      </c>
      <c r="B34" s="427" t="s">
        <v>984</v>
      </c>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R34" s="416"/>
      <c r="BS34" s="416"/>
      <c r="BT34" s="416"/>
      <c r="BU34" s="416"/>
      <c r="BV34" s="416"/>
      <c r="BW34" s="416"/>
      <c r="BX34" s="416"/>
      <c r="BY34" s="416"/>
      <c r="BZ34" s="416"/>
      <c r="CA34" s="416"/>
      <c r="CB34" s="416"/>
      <c r="CC34" s="416"/>
      <c r="CD34" s="416"/>
      <c r="CE34" s="416"/>
      <c r="CF34" s="416"/>
      <c r="CG34" s="416"/>
      <c r="CH34" s="416"/>
      <c r="CI34" s="416"/>
      <c r="CJ34" s="416"/>
      <c r="CK34" s="416"/>
      <c r="CL34" s="416"/>
      <c r="CM34" s="416"/>
      <c r="CN34" s="416"/>
      <c r="CO34" s="416"/>
      <c r="CP34" s="416"/>
      <c r="CQ34" s="416"/>
      <c r="CR34" s="416"/>
      <c r="CS34" s="416"/>
      <c r="CT34" s="416"/>
      <c r="CU34" s="416"/>
      <c r="CV34" s="416"/>
      <c r="CW34" s="416"/>
      <c r="CX34" s="416"/>
      <c r="CY34" s="416"/>
      <c r="CZ34" s="416"/>
      <c r="DA34" s="416"/>
      <c r="DB34" s="416"/>
      <c r="DC34" s="416"/>
      <c r="DD34" s="416"/>
      <c r="DE34" s="416"/>
      <c r="DF34" s="416"/>
      <c r="DG34" s="416"/>
      <c r="DH34" s="416"/>
      <c r="DI34" s="416"/>
      <c r="DJ34" s="416"/>
      <c r="DK34" s="416"/>
      <c r="DL34" s="416"/>
      <c r="DM34" s="416"/>
      <c r="DN34" s="416"/>
      <c r="DO34" s="416"/>
      <c r="DP34" s="416"/>
      <c r="DQ34" s="416"/>
      <c r="DR34" s="416"/>
      <c r="DS34" s="416"/>
      <c r="DT34" s="416"/>
      <c r="DU34" s="416"/>
      <c r="DV34" s="416"/>
      <c r="DW34" s="416"/>
      <c r="DX34" s="416"/>
      <c r="DY34" s="416"/>
      <c r="DZ34" s="416"/>
      <c r="EA34" s="416"/>
      <c r="EB34" s="416"/>
      <c r="EC34" s="416"/>
      <c r="ED34" s="416"/>
      <c r="EE34" s="416"/>
      <c r="EF34" s="416"/>
      <c r="EG34" s="416"/>
      <c r="EH34" s="416"/>
      <c r="EI34" s="416"/>
      <c r="EJ34" s="416"/>
      <c r="EK34" s="416"/>
      <c r="EL34" s="416"/>
      <c r="EM34" s="416"/>
      <c r="EN34" s="416"/>
      <c r="EO34" s="416"/>
      <c r="EP34" s="416"/>
      <c r="EQ34" s="416"/>
      <c r="ER34" s="416"/>
      <c r="ES34" s="416"/>
      <c r="ET34" s="416"/>
      <c r="EU34" s="416"/>
      <c r="EV34" s="416"/>
      <c r="EW34" s="416"/>
      <c r="EX34" s="416"/>
      <c r="EY34" s="416"/>
      <c r="EZ34" s="416"/>
      <c r="FA34" s="416"/>
      <c r="FB34" s="416"/>
      <c r="FC34" s="416"/>
      <c r="FD34" s="416"/>
      <c r="FE34" s="416"/>
      <c r="FF34" s="416"/>
      <c r="FG34" s="416"/>
      <c r="FH34" s="416"/>
      <c r="FI34" s="416"/>
      <c r="FJ34" s="416"/>
      <c r="FK34" s="416"/>
      <c r="FL34" s="416"/>
      <c r="FM34" s="416"/>
      <c r="FN34" s="416"/>
      <c r="FO34" s="416"/>
      <c r="FP34" s="416"/>
      <c r="FQ34" s="416"/>
      <c r="FR34" s="416"/>
      <c r="FS34" s="416"/>
      <c r="FT34" s="416"/>
      <c r="FU34" s="416"/>
      <c r="FV34" s="416"/>
      <c r="FW34" s="416"/>
      <c r="FX34" s="416"/>
      <c r="FY34" s="416"/>
      <c r="FZ34" s="416"/>
      <c r="GA34" s="416"/>
      <c r="GB34" s="416"/>
      <c r="GC34" s="416"/>
      <c r="GD34" s="416"/>
      <c r="GE34" s="416"/>
      <c r="GF34" s="416"/>
      <c r="GG34" s="416"/>
      <c r="GH34" s="416"/>
      <c r="GI34" s="416"/>
      <c r="GJ34" s="416"/>
      <c r="GK34" s="416"/>
      <c r="GL34" s="416"/>
      <c r="GM34" s="416"/>
      <c r="GN34" s="416"/>
      <c r="GO34" s="416"/>
      <c r="GP34" s="416"/>
      <c r="GQ34" s="416"/>
      <c r="GR34" s="416"/>
      <c r="GS34" s="416"/>
      <c r="GT34" s="416"/>
      <c r="GU34" s="416"/>
      <c r="GV34" s="416"/>
      <c r="GW34" s="416"/>
      <c r="GX34" s="416"/>
      <c r="GY34" s="416"/>
      <c r="GZ34" s="416"/>
      <c r="HA34" s="416"/>
      <c r="HB34" s="416"/>
      <c r="HC34" s="416"/>
      <c r="HD34" s="416"/>
      <c r="HE34" s="416"/>
      <c r="HF34" s="416"/>
      <c r="HG34" s="416"/>
      <c r="HH34" s="416"/>
      <c r="HI34" s="416"/>
      <c r="HJ34" s="416"/>
      <c r="HK34" s="416"/>
      <c r="HL34" s="416"/>
      <c r="HM34" s="416"/>
      <c r="HN34" s="416"/>
      <c r="HO34" s="416"/>
      <c r="HP34" s="416"/>
      <c r="HQ34" s="416"/>
      <c r="HR34" s="416"/>
      <c r="HS34" s="416"/>
      <c r="HT34" s="416"/>
      <c r="HU34" s="416"/>
      <c r="HV34" s="416"/>
      <c r="HW34" s="416"/>
      <c r="HX34" s="416"/>
      <c r="HY34" s="416"/>
      <c r="HZ34" s="416"/>
      <c r="IA34" s="416"/>
      <c r="IB34" s="416"/>
      <c r="IC34" s="416"/>
      <c r="ID34" s="416"/>
      <c r="IE34" s="416"/>
      <c r="IF34" s="416"/>
      <c r="IG34" s="416"/>
      <c r="IH34" s="416"/>
      <c r="II34" s="416"/>
      <c r="IJ34" s="416"/>
      <c r="IK34" s="416"/>
      <c r="IL34" s="416"/>
      <c r="IM34" s="416"/>
      <c r="IN34" s="416"/>
      <c r="IO34" s="416"/>
      <c r="IP34" s="416"/>
      <c r="IQ34" s="416"/>
      <c r="IR34" s="416"/>
      <c r="IS34" s="416"/>
      <c r="IT34" s="416"/>
      <c r="IU34" s="416"/>
    </row>
    <row r="35" s="404" customFormat="1" hidden="1" spans="1:255">
      <c r="A35" s="426" t="s">
        <v>892</v>
      </c>
      <c r="B35" s="427" t="s">
        <v>985</v>
      </c>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R35" s="416"/>
      <c r="BS35" s="416"/>
      <c r="BT35" s="416"/>
      <c r="BU35" s="416"/>
      <c r="BV35" s="416"/>
      <c r="BW35" s="416"/>
      <c r="BX35" s="416"/>
      <c r="BY35" s="416"/>
      <c r="BZ35" s="416"/>
      <c r="CA35" s="416"/>
      <c r="CB35" s="416"/>
      <c r="CC35" s="416"/>
      <c r="CD35" s="416"/>
      <c r="CE35" s="416"/>
      <c r="CF35" s="416"/>
      <c r="CG35" s="416"/>
      <c r="CH35" s="416"/>
      <c r="CI35" s="416"/>
      <c r="CJ35" s="416"/>
      <c r="CK35" s="416"/>
      <c r="CL35" s="416"/>
      <c r="CM35" s="416"/>
      <c r="CN35" s="416"/>
      <c r="CO35" s="416"/>
      <c r="CP35" s="416"/>
      <c r="CQ35" s="416"/>
      <c r="CR35" s="416"/>
      <c r="CS35" s="416"/>
      <c r="CT35" s="416"/>
      <c r="CU35" s="416"/>
      <c r="CV35" s="416"/>
      <c r="CW35" s="416"/>
      <c r="CX35" s="416"/>
      <c r="CY35" s="416"/>
      <c r="CZ35" s="416"/>
      <c r="DA35" s="416"/>
      <c r="DB35" s="416"/>
      <c r="DC35" s="416"/>
      <c r="DD35" s="416"/>
      <c r="DE35" s="416"/>
      <c r="DF35" s="416"/>
      <c r="DG35" s="416"/>
      <c r="DH35" s="416"/>
      <c r="DI35" s="416"/>
      <c r="DJ35" s="416"/>
      <c r="DK35" s="416"/>
      <c r="DL35" s="416"/>
      <c r="DM35" s="416"/>
      <c r="DN35" s="416"/>
      <c r="DO35" s="416"/>
      <c r="DP35" s="416"/>
      <c r="DQ35" s="416"/>
      <c r="DR35" s="416"/>
      <c r="DS35" s="416"/>
      <c r="DT35" s="416"/>
      <c r="DU35" s="416"/>
      <c r="DV35" s="416"/>
      <c r="DW35" s="416"/>
      <c r="DX35" s="416"/>
      <c r="DY35" s="416"/>
      <c r="DZ35" s="416"/>
      <c r="EA35" s="416"/>
      <c r="EB35" s="416"/>
      <c r="EC35" s="416"/>
      <c r="ED35" s="416"/>
      <c r="EE35" s="416"/>
      <c r="EF35" s="416"/>
      <c r="EG35" s="416"/>
      <c r="EH35" s="416"/>
      <c r="EI35" s="416"/>
      <c r="EJ35" s="416"/>
      <c r="EK35" s="416"/>
      <c r="EL35" s="416"/>
      <c r="EM35" s="416"/>
      <c r="EN35" s="416"/>
      <c r="EO35" s="416"/>
      <c r="EP35" s="416"/>
      <c r="EQ35" s="416"/>
      <c r="ER35" s="416"/>
      <c r="ES35" s="416"/>
      <c r="ET35" s="416"/>
      <c r="EU35" s="416"/>
      <c r="EV35" s="416"/>
      <c r="EW35" s="416"/>
      <c r="EX35" s="416"/>
      <c r="EY35" s="416"/>
      <c r="EZ35" s="416"/>
      <c r="FA35" s="416"/>
      <c r="FB35" s="416"/>
      <c r="FC35" s="416"/>
      <c r="FD35" s="416"/>
      <c r="FE35" s="416"/>
      <c r="FF35" s="416"/>
      <c r="FG35" s="416"/>
      <c r="FH35" s="416"/>
      <c r="FI35" s="416"/>
      <c r="FJ35" s="416"/>
      <c r="FK35" s="416"/>
      <c r="FL35" s="416"/>
      <c r="FM35" s="416"/>
      <c r="FN35" s="416"/>
      <c r="FO35" s="416"/>
      <c r="FP35" s="416"/>
      <c r="FQ35" s="416"/>
      <c r="FR35" s="416"/>
      <c r="FS35" s="416"/>
      <c r="FT35" s="416"/>
      <c r="FU35" s="416"/>
      <c r="FV35" s="416"/>
      <c r="FW35" s="416"/>
      <c r="FX35" s="416"/>
      <c r="FY35" s="416"/>
      <c r="FZ35" s="416"/>
      <c r="GA35" s="416"/>
      <c r="GB35" s="416"/>
      <c r="GC35" s="416"/>
      <c r="GD35" s="416"/>
      <c r="GE35" s="416"/>
      <c r="GF35" s="416"/>
      <c r="GG35" s="416"/>
      <c r="GH35" s="416"/>
      <c r="GI35" s="416"/>
      <c r="GJ35" s="416"/>
      <c r="GK35" s="416"/>
      <c r="GL35" s="416"/>
      <c r="GM35" s="416"/>
      <c r="GN35" s="416"/>
      <c r="GO35" s="416"/>
      <c r="GP35" s="416"/>
      <c r="GQ35" s="416"/>
      <c r="GR35" s="416"/>
      <c r="GS35" s="416"/>
      <c r="GT35" s="416"/>
      <c r="GU35" s="416"/>
      <c r="GV35" s="416"/>
      <c r="GW35" s="416"/>
      <c r="GX35" s="416"/>
      <c r="GY35" s="416"/>
      <c r="GZ35" s="416"/>
      <c r="HA35" s="416"/>
      <c r="HB35" s="416"/>
      <c r="HC35" s="416"/>
      <c r="HD35" s="416"/>
      <c r="HE35" s="416"/>
      <c r="HF35" s="416"/>
      <c r="HG35" s="416"/>
      <c r="HH35" s="416"/>
      <c r="HI35" s="416"/>
      <c r="HJ35" s="416"/>
      <c r="HK35" s="416"/>
      <c r="HL35" s="416"/>
      <c r="HM35" s="416"/>
      <c r="HN35" s="416"/>
      <c r="HO35" s="416"/>
      <c r="HP35" s="416"/>
      <c r="HQ35" s="416"/>
      <c r="HR35" s="416"/>
      <c r="HS35" s="416"/>
      <c r="HT35" s="416"/>
      <c r="HU35" s="416"/>
      <c r="HV35" s="416"/>
      <c r="HW35" s="416"/>
      <c r="HX35" s="416"/>
      <c r="HY35" s="416"/>
      <c r="HZ35" s="416"/>
      <c r="IA35" s="416"/>
      <c r="IB35" s="416"/>
      <c r="IC35" s="416"/>
      <c r="ID35" s="416"/>
      <c r="IE35" s="416"/>
      <c r="IF35" s="416"/>
      <c r="IG35" s="416"/>
      <c r="IH35" s="416"/>
      <c r="II35" s="416"/>
      <c r="IJ35" s="416"/>
      <c r="IK35" s="416"/>
      <c r="IL35" s="416"/>
      <c r="IM35" s="416"/>
      <c r="IN35" s="416"/>
      <c r="IO35" s="416"/>
      <c r="IP35" s="416"/>
      <c r="IQ35" s="416"/>
      <c r="IR35" s="416"/>
      <c r="IS35" s="416"/>
      <c r="IT35" s="416"/>
      <c r="IU35" s="416"/>
    </row>
    <row r="36" s="404" customFormat="1" hidden="1" spans="1:255">
      <c r="A36" s="426" t="s">
        <v>893</v>
      </c>
      <c r="B36" s="427" t="s">
        <v>986</v>
      </c>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6"/>
      <c r="CF36" s="416"/>
      <c r="CG36" s="416"/>
      <c r="CH36" s="416"/>
      <c r="CI36" s="416"/>
      <c r="CJ36" s="416"/>
      <c r="CK36" s="416"/>
      <c r="CL36" s="416"/>
      <c r="CM36" s="416"/>
      <c r="CN36" s="416"/>
      <c r="CO36" s="416"/>
      <c r="CP36" s="416"/>
      <c r="CQ36" s="416"/>
      <c r="CR36" s="416"/>
      <c r="CS36" s="416"/>
      <c r="CT36" s="416"/>
      <c r="CU36" s="416"/>
      <c r="CV36" s="416"/>
      <c r="CW36" s="416"/>
      <c r="CX36" s="416"/>
      <c r="CY36" s="416"/>
      <c r="CZ36" s="416"/>
      <c r="DA36" s="416"/>
      <c r="DB36" s="416"/>
      <c r="DC36" s="416"/>
      <c r="DD36" s="416"/>
      <c r="DE36" s="416"/>
      <c r="DF36" s="416"/>
      <c r="DG36" s="416"/>
      <c r="DH36" s="416"/>
      <c r="DI36" s="416"/>
      <c r="DJ36" s="416"/>
      <c r="DK36" s="416"/>
      <c r="DL36" s="416"/>
      <c r="DM36" s="416"/>
      <c r="DN36" s="416"/>
      <c r="DO36" s="416"/>
      <c r="DP36" s="416"/>
      <c r="DQ36" s="416"/>
      <c r="DR36" s="416"/>
      <c r="DS36" s="416"/>
      <c r="DT36" s="416"/>
      <c r="DU36" s="416"/>
      <c r="DV36" s="416"/>
      <c r="DW36" s="416"/>
      <c r="DX36" s="416"/>
      <c r="DY36" s="416"/>
      <c r="DZ36" s="416"/>
      <c r="EA36" s="416"/>
      <c r="EB36" s="416"/>
      <c r="EC36" s="416"/>
      <c r="ED36" s="416"/>
      <c r="EE36" s="416"/>
      <c r="EF36" s="416"/>
      <c r="EG36" s="416"/>
      <c r="EH36" s="416"/>
      <c r="EI36" s="416"/>
      <c r="EJ36" s="416"/>
      <c r="EK36" s="416"/>
      <c r="EL36" s="416"/>
      <c r="EM36" s="416"/>
      <c r="EN36" s="416"/>
      <c r="EO36" s="416"/>
      <c r="EP36" s="416"/>
      <c r="EQ36" s="416"/>
      <c r="ER36" s="416"/>
      <c r="ES36" s="416"/>
      <c r="ET36" s="416"/>
      <c r="EU36" s="416"/>
      <c r="EV36" s="416"/>
      <c r="EW36" s="416"/>
      <c r="EX36" s="416"/>
      <c r="EY36" s="416"/>
      <c r="EZ36" s="416"/>
      <c r="FA36" s="416"/>
      <c r="FB36" s="416"/>
      <c r="FC36" s="416"/>
      <c r="FD36" s="416"/>
      <c r="FE36" s="416"/>
      <c r="FF36" s="416"/>
      <c r="FG36" s="416"/>
      <c r="FH36" s="416"/>
      <c r="FI36" s="416"/>
      <c r="FJ36" s="416"/>
      <c r="FK36" s="416"/>
      <c r="FL36" s="416"/>
      <c r="FM36" s="416"/>
      <c r="FN36" s="416"/>
      <c r="FO36" s="416"/>
      <c r="FP36" s="416"/>
      <c r="FQ36" s="416"/>
      <c r="FR36" s="416"/>
      <c r="FS36" s="416"/>
      <c r="FT36" s="416"/>
      <c r="FU36" s="416"/>
      <c r="FV36" s="416"/>
      <c r="FW36" s="416"/>
      <c r="FX36" s="416"/>
      <c r="FY36" s="416"/>
      <c r="FZ36" s="416"/>
      <c r="GA36" s="416"/>
      <c r="GB36" s="416"/>
      <c r="GC36" s="416"/>
      <c r="GD36" s="416"/>
      <c r="GE36" s="416"/>
      <c r="GF36" s="416"/>
      <c r="GG36" s="416"/>
      <c r="GH36" s="416"/>
      <c r="GI36" s="416"/>
      <c r="GJ36" s="416"/>
      <c r="GK36" s="416"/>
      <c r="GL36" s="416"/>
      <c r="GM36" s="416"/>
      <c r="GN36" s="416"/>
      <c r="GO36" s="416"/>
      <c r="GP36" s="416"/>
      <c r="GQ36" s="416"/>
      <c r="GR36" s="416"/>
      <c r="GS36" s="416"/>
      <c r="GT36" s="416"/>
      <c r="GU36" s="416"/>
      <c r="GV36" s="416"/>
      <c r="GW36" s="416"/>
      <c r="GX36" s="416"/>
      <c r="GY36" s="416"/>
      <c r="GZ36" s="416"/>
      <c r="HA36" s="416"/>
      <c r="HB36" s="416"/>
      <c r="HC36" s="416"/>
      <c r="HD36" s="416"/>
      <c r="HE36" s="416"/>
      <c r="HF36" s="416"/>
      <c r="HG36" s="416"/>
      <c r="HH36" s="416"/>
      <c r="HI36" s="416"/>
      <c r="HJ36" s="416"/>
      <c r="HK36" s="416"/>
      <c r="HL36" s="416"/>
      <c r="HM36" s="416"/>
      <c r="HN36" s="416"/>
      <c r="HO36" s="416"/>
      <c r="HP36" s="416"/>
      <c r="HQ36" s="416"/>
      <c r="HR36" s="416"/>
      <c r="HS36" s="416"/>
      <c r="HT36" s="416"/>
      <c r="HU36" s="416"/>
      <c r="HV36" s="416"/>
      <c r="HW36" s="416"/>
      <c r="HX36" s="416"/>
      <c r="HY36" s="416"/>
      <c r="HZ36" s="416"/>
      <c r="IA36" s="416"/>
      <c r="IB36" s="416"/>
      <c r="IC36" s="416"/>
      <c r="ID36" s="416"/>
      <c r="IE36" s="416"/>
      <c r="IF36" s="416"/>
      <c r="IG36" s="416"/>
      <c r="IH36" s="416"/>
      <c r="II36" s="416"/>
      <c r="IJ36" s="416"/>
      <c r="IK36" s="416"/>
      <c r="IL36" s="416"/>
      <c r="IM36" s="416"/>
      <c r="IN36" s="416"/>
      <c r="IO36" s="416"/>
      <c r="IP36" s="416"/>
      <c r="IQ36" s="416"/>
      <c r="IR36" s="416"/>
      <c r="IS36" s="416"/>
      <c r="IT36" s="416"/>
      <c r="IU36" s="416"/>
    </row>
    <row r="37" s="404" customFormat="1" hidden="1" spans="1:255">
      <c r="A37" s="426" t="s">
        <v>894</v>
      </c>
      <c r="B37" s="427" t="s">
        <v>987</v>
      </c>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6"/>
      <c r="BQ37" s="416"/>
      <c r="BR37" s="416"/>
      <c r="BS37" s="416"/>
      <c r="BT37" s="416"/>
      <c r="BU37" s="416"/>
      <c r="BV37" s="416"/>
      <c r="BW37" s="416"/>
      <c r="BX37" s="416"/>
      <c r="BY37" s="416"/>
      <c r="BZ37" s="416"/>
      <c r="CA37" s="416"/>
      <c r="CB37" s="416"/>
      <c r="CC37" s="416"/>
      <c r="CD37" s="416"/>
      <c r="CE37" s="416"/>
      <c r="CF37" s="416"/>
      <c r="CG37" s="416"/>
      <c r="CH37" s="416"/>
      <c r="CI37" s="416"/>
      <c r="CJ37" s="416"/>
      <c r="CK37" s="416"/>
      <c r="CL37" s="416"/>
      <c r="CM37" s="416"/>
      <c r="CN37" s="416"/>
      <c r="CO37" s="416"/>
      <c r="CP37" s="416"/>
      <c r="CQ37" s="416"/>
      <c r="CR37" s="416"/>
      <c r="CS37" s="416"/>
      <c r="CT37" s="416"/>
      <c r="CU37" s="416"/>
      <c r="CV37" s="416"/>
      <c r="CW37" s="416"/>
      <c r="CX37" s="416"/>
      <c r="CY37" s="416"/>
      <c r="CZ37" s="416"/>
      <c r="DA37" s="416"/>
      <c r="DB37" s="416"/>
      <c r="DC37" s="416"/>
      <c r="DD37" s="416"/>
      <c r="DE37" s="416"/>
      <c r="DF37" s="416"/>
      <c r="DG37" s="416"/>
      <c r="DH37" s="416"/>
      <c r="DI37" s="416"/>
      <c r="DJ37" s="416"/>
      <c r="DK37" s="416"/>
      <c r="DL37" s="416"/>
      <c r="DM37" s="416"/>
      <c r="DN37" s="416"/>
      <c r="DO37" s="416"/>
      <c r="DP37" s="416"/>
      <c r="DQ37" s="416"/>
      <c r="DR37" s="416"/>
      <c r="DS37" s="416"/>
      <c r="DT37" s="416"/>
      <c r="DU37" s="416"/>
      <c r="DV37" s="416"/>
      <c r="DW37" s="416"/>
      <c r="DX37" s="416"/>
      <c r="DY37" s="416"/>
      <c r="DZ37" s="416"/>
      <c r="EA37" s="416"/>
      <c r="EB37" s="416"/>
      <c r="EC37" s="416"/>
      <c r="ED37" s="416"/>
      <c r="EE37" s="416"/>
      <c r="EF37" s="416"/>
      <c r="EG37" s="416"/>
      <c r="EH37" s="416"/>
      <c r="EI37" s="416"/>
      <c r="EJ37" s="416"/>
      <c r="EK37" s="416"/>
      <c r="EL37" s="416"/>
      <c r="EM37" s="416"/>
      <c r="EN37" s="416"/>
      <c r="EO37" s="416"/>
      <c r="EP37" s="416"/>
      <c r="EQ37" s="416"/>
      <c r="ER37" s="416"/>
      <c r="ES37" s="416"/>
      <c r="ET37" s="416"/>
      <c r="EU37" s="416"/>
      <c r="EV37" s="416"/>
      <c r="EW37" s="416"/>
      <c r="EX37" s="416"/>
      <c r="EY37" s="416"/>
      <c r="EZ37" s="416"/>
      <c r="FA37" s="416"/>
      <c r="FB37" s="416"/>
      <c r="FC37" s="416"/>
      <c r="FD37" s="416"/>
      <c r="FE37" s="416"/>
      <c r="FF37" s="416"/>
      <c r="FG37" s="416"/>
      <c r="FH37" s="416"/>
      <c r="FI37" s="416"/>
      <c r="FJ37" s="416"/>
      <c r="FK37" s="416"/>
      <c r="FL37" s="416"/>
      <c r="FM37" s="416"/>
      <c r="FN37" s="416"/>
      <c r="FO37" s="416"/>
      <c r="FP37" s="416"/>
      <c r="FQ37" s="416"/>
      <c r="FR37" s="416"/>
      <c r="FS37" s="416"/>
      <c r="FT37" s="416"/>
      <c r="FU37" s="416"/>
      <c r="FV37" s="416"/>
      <c r="FW37" s="416"/>
      <c r="FX37" s="416"/>
      <c r="FY37" s="416"/>
      <c r="FZ37" s="416"/>
      <c r="GA37" s="416"/>
      <c r="GB37" s="416"/>
      <c r="GC37" s="416"/>
      <c r="GD37" s="416"/>
      <c r="GE37" s="416"/>
      <c r="GF37" s="416"/>
      <c r="GG37" s="416"/>
      <c r="GH37" s="416"/>
      <c r="GI37" s="416"/>
      <c r="GJ37" s="416"/>
      <c r="GK37" s="416"/>
      <c r="GL37" s="416"/>
      <c r="GM37" s="416"/>
      <c r="GN37" s="416"/>
      <c r="GO37" s="416"/>
      <c r="GP37" s="416"/>
      <c r="GQ37" s="416"/>
      <c r="GR37" s="416"/>
      <c r="GS37" s="416"/>
      <c r="GT37" s="416"/>
      <c r="GU37" s="416"/>
      <c r="GV37" s="416"/>
      <c r="GW37" s="416"/>
      <c r="GX37" s="416"/>
      <c r="GY37" s="416"/>
      <c r="GZ37" s="416"/>
      <c r="HA37" s="416"/>
      <c r="HB37" s="416"/>
      <c r="HC37" s="416"/>
      <c r="HD37" s="416"/>
      <c r="HE37" s="416"/>
      <c r="HF37" s="416"/>
      <c r="HG37" s="416"/>
      <c r="HH37" s="416"/>
      <c r="HI37" s="416"/>
      <c r="HJ37" s="416"/>
      <c r="HK37" s="416"/>
      <c r="HL37" s="416"/>
      <c r="HM37" s="416"/>
      <c r="HN37" s="416"/>
      <c r="HO37" s="416"/>
      <c r="HP37" s="416"/>
      <c r="HQ37" s="416"/>
      <c r="HR37" s="416"/>
      <c r="HS37" s="416"/>
      <c r="HT37" s="416"/>
      <c r="HU37" s="416"/>
      <c r="HV37" s="416"/>
      <c r="HW37" s="416"/>
      <c r="HX37" s="416"/>
      <c r="HY37" s="416"/>
      <c r="HZ37" s="416"/>
      <c r="IA37" s="416"/>
      <c r="IB37" s="416"/>
      <c r="IC37" s="416"/>
      <c r="ID37" s="416"/>
      <c r="IE37" s="416"/>
      <c r="IF37" s="416"/>
      <c r="IG37" s="416"/>
      <c r="IH37" s="416"/>
      <c r="II37" s="416"/>
      <c r="IJ37" s="416"/>
      <c r="IK37" s="416"/>
      <c r="IL37" s="416"/>
      <c r="IM37" s="416"/>
      <c r="IN37" s="416"/>
      <c r="IO37" s="416"/>
      <c r="IP37" s="416"/>
      <c r="IQ37" s="416"/>
      <c r="IR37" s="416"/>
      <c r="IS37" s="416"/>
      <c r="IT37" s="416"/>
      <c r="IU37" s="416"/>
    </row>
    <row r="38" s="404" customFormat="1" hidden="1" spans="1:255">
      <c r="A38" s="426" t="s">
        <v>895</v>
      </c>
      <c r="B38" s="427" t="s">
        <v>971</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R38" s="416"/>
      <c r="BS38" s="416"/>
      <c r="BT38" s="416"/>
      <c r="BU38" s="416"/>
      <c r="BV38" s="416"/>
      <c r="BW38" s="416"/>
      <c r="BX38" s="416"/>
      <c r="BY38" s="416"/>
      <c r="BZ38" s="416"/>
      <c r="CA38" s="416"/>
      <c r="CB38" s="416"/>
      <c r="CC38" s="416"/>
      <c r="CD38" s="416"/>
      <c r="CE38" s="416"/>
      <c r="CF38" s="416"/>
      <c r="CG38" s="416"/>
      <c r="CH38" s="416"/>
      <c r="CI38" s="416"/>
      <c r="CJ38" s="416"/>
      <c r="CK38" s="416"/>
      <c r="CL38" s="416"/>
      <c r="CM38" s="416"/>
      <c r="CN38" s="416"/>
      <c r="CO38" s="416"/>
      <c r="CP38" s="416"/>
      <c r="CQ38" s="416"/>
      <c r="CR38" s="416"/>
      <c r="CS38" s="416"/>
      <c r="CT38" s="416"/>
      <c r="CU38" s="416"/>
      <c r="CV38" s="416"/>
      <c r="CW38" s="416"/>
      <c r="CX38" s="416"/>
      <c r="CY38" s="416"/>
      <c r="CZ38" s="416"/>
      <c r="DA38" s="416"/>
      <c r="DB38" s="416"/>
      <c r="DC38" s="416"/>
      <c r="DD38" s="416"/>
      <c r="DE38" s="416"/>
      <c r="DF38" s="416"/>
      <c r="DG38" s="416"/>
      <c r="DH38" s="416"/>
      <c r="DI38" s="416"/>
      <c r="DJ38" s="416"/>
      <c r="DK38" s="416"/>
      <c r="DL38" s="416"/>
      <c r="DM38" s="416"/>
      <c r="DN38" s="416"/>
      <c r="DO38" s="416"/>
      <c r="DP38" s="416"/>
      <c r="DQ38" s="416"/>
      <c r="DR38" s="416"/>
      <c r="DS38" s="416"/>
      <c r="DT38" s="416"/>
      <c r="DU38" s="416"/>
      <c r="DV38" s="416"/>
      <c r="DW38" s="416"/>
      <c r="DX38" s="416"/>
      <c r="DY38" s="416"/>
      <c r="DZ38" s="416"/>
      <c r="EA38" s="416"/>
      <c r="EB38" s="416"/>
      <c r="EC38" s="416"/>
      <c r="ED38" s="416"/>
      <c r="EE38" s="416"/>
      <c r="EF38" s="416"/>
      <c r="EG38" s="416"/>
      <c r="EH38" s="416"/>
      <c r="EI38" s="416"/>
      <c r="EJ38" s="416"/>
      <c r="EK38" s="416"/>
      <c r="EL38" s="416"/>
      <c r="EM38" s="416"/>
      <c r="EN38" s="416"/>
      <c r="EO38" s="416"/>
      <c r="EP38" s="416"/>
      <c r="EQ38" s="416"/>
      <c r="ER38" s="416"/>
      <c r="ES38" s="416"/>
      <c r="ET38" s="416"/>
      <c r="EU38" s="416"/>
      <c r="EV38" s="416"/>
      <c r="EW38" s="416"/>
      <c r="EX38" s="416"/>
      <c r="EY38" s="416"/>
      <c r="EZ38" s="416"/>
      <c r="FA38" s="416"/>
      <c r="FB38" s="416"/>
      <c r="FC38" s="416"/>
      <c r="FD38" s="416"/>
      <c r="FE38" s="416"/>
      <c r="FF38" s="416"/>
      <c r="FG38" s="416"/>
      <c r="FH38" s="416"/>
      <c r="FI38" s="416"/>
      <c r="FJ38" s="416"/>
      <c r="FK38" s="416"/>
      <c r="FL38" s="416"/>
      <c r="FM38" s="416"/>
      <c r="FN38" s="416"/>
      <c r="FO38" s="416"/>
      <c r="FP38" s="416"/>
      <c r="FQ38" s="416"/>
      <c r="FR38" s="416"/>
      <c r="FS38" s="416"/>
      <c r="FT38" s="416"/>
      <c r="FU38" s="416"/>
      <c r="FV38" s="416"/>
      <c r="FW38" s="416"/>
      <c r="FX38" s="416"/>
      <c r="FY38" s="416"/>
      <c r="FZ38" s="416"/>
      <c r="GA38" s="416"/>
      <c r="GB38" s="416"/>
      <c r="GC38" s="416"/>
      <c r="GD38" s="416"/>
      <c r="GE38" s="416"/>
      <c r="GF38" s="416"/>
      <c r="GG38" s="416"/>
      <c r="GH38" s="416"/>
      <c r="GI38" s="416"/>
      <c r="GJ38" s="416"/>
      <c r="GK38" s="416"/>
      <c r="GL38" s="416"/>
      <c r="GM38" s="416"/>
      <c r="GN38" s="416"/>
      <c r="GO38" s="416"/>
      <c r="GP38" s="416"/>
      <c r="GQ38" s="416"/>
      <c r="GR38" s="416"/>
      <c r="GS38" s="416"/>
      <c r="GT38" s="416"/>
      <c r="GU38" s="416"/>
      <c r="GV38" s="416"/>
      <c r="GW38" s="416"/>
      <c r="GX38" s="416"/>
      <c r="GY38" s="416"/>
      <c r="GZ38" s="416"/>
      <c r="HA38" s="416"/>
      <c r="HB38" s="416"/>
      <c r="HC38" s="416"/>
      <c r="HD38" s="416"/>
      <c r="HE38" s="416"/>
      <c r="HF38" s="416"/>
      <c r="HG38" s="416"/>
      <c r="HH38" s="416"/>
      <c r="HI38" s="416"/>
      <c r="HJ38" s="416"/>
      <c r="HK38" s="416"/>
      <c r="HL38" s="416"/>
      <c r="HM38" s="416"/>
      <c r="HN38" s="416"/>
      <c r="HO38" s="416"/>
      <c r="HP38" s="416"/>
      <c r="HQ38" s="416"/>
      <c r="HR38" s="416"/>
      <c r="HS38" s="416"/>
      <c r="HT38" s="416"/>
      <c r="HU38" s="416"/>
      <c r="HV38" s="416"/>
      <c r="HW38" s="416"/>
      <c r="HX38" s="416"/>
      <c r="HY38" s="416"/>
      <c r="HZ38" s="416"/>
      <c r="IA38" s="416"/>
      <c r="IB38" s="416"/>
      <c r="IC38" s="416"/>
      <c r="ID38" s="416"/>
      <c r="IE38" s="416"/>
      <c r="IF38" s="416"/>
      <c r="IG38" s="416"/>
      <c r="IH38" s="416"/>
      <c r="II38" s="416"/>
      <c r="IJ38" s="416"/>
      <c r="IK38" s="416"/>
      <c r="IL38" s="416"/>
      <c r="IM38" s="416"/>
      <c r="IN38" s="416"/>
      <c r="IO38" s="416"/>
      <c r="IP38" s="416"/>
      <c r="IQ38" s="416"/>
      <c r="IR38" s="416"/>
      <c r="IS38" s="416"/>
      <c r="IT38" s="416"/>
      <c r="IU38" s="416"/>
    </row>
    <row r="39" s="404" customFormat="1" hidden="1" spans="1:255">
      <c r="A39" s="426" t="s">
        <v>896</v>
      </c>
      <c r="B39" s="427" t="s">
        <v>256</v>
      </c>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R39" s="416"/>
      <c r="BS39" s="416"/>
      <c r="BT39" s="416"/>
      <c r="BU39" s="416"/>
      <c r="BV39" s="416"/>
      <c r="BW39" s="416"/>
      <c r="BX39" s="416"/>
      <c r="BY39" s="416"/>
      <c r="BZ39" s="416"/>
      <c r="CA39" s="416"/>
      <c r="CB39" s="416"/>
      <c r="CC39" s="416"/>
      <c r="CD39" s="416"/>
      <c r="CE39" s="416"/>
      <c r="CF39" s="416"/>
      <c r="CG39" s="416"/>
      <c r="CH39" s="416"/>
      <c r="CI39" s="416"/>
      <c r="CJ39" s="416"/>
      <c r="CK39" s="416"/>
      <c r="CL39" s="416"/>
      <c r="CM39" s="416"/>
      <c r="CN39" s="416"/>
      <c r="CO39" s="416"/>
      <c r="CP39" s="416"/>
      <c r="CQ39" s="416"/>
      <c r="CR39" s="416"/>
      <c r="CS39" s="416"/>
      <c r="CT39" s="416"/>
      <c r="CU39" s="416"/>
      <c r="CV39" s="416"/>
      <c r="CW39" s="416"/>
      <c r="CX39" s="416"/>
      <c r="CY39" s="416"/>
      <c r="CZ39" s="416"/>
      <c r="DA39" s="416"/>
      <c r="DB39" s="416"/>
      <c r="DC39" s="416"/>
      <c r="DD39" s="416"/>
      <c r="DE39" s="416"/>
      <c r="DF39" s="416"/>
      <c r="DG39" s="416"/>
      <c r="DH39" s="416"/>
      <c r="DI39" s="416"/>
      <c r="DJ39" s="416"/>
      <c r="DK39" s="416"/>
      <c r="DL39" s="416"/>
      <c r="DM39" s="416"/>
      <c r="DN39" s="416"/>
      <c r="DO39" s="416"/>
      <c r="DP39" s="416"/>
      <c r="DQ39" s="416"/>
      <c r="DR39" s="416"/>
      <c r="DS39" s="416"/>
      <c r="DT39" s="416"/>
      <c r="DU39" s="416"/>
      <c r="DV39" s="416"/>
      <c r="DW39" s="416"/>
      <c r="DX39" s="416"/>
      <c r="DY39" s="416"/>
      <c r="DZ39" s="416"/>
      <c r="EA39" s="416"/>
      <c r="EB39" s="416"/>
      <c r="EC39" s="416"/>
      <c r="ED39" s="416"/>
      <c r="EE39" s="416"/>
      <c r="EF39" s="416"/>
      <c r="EG39" s="416"/>
      <c r="EH39" s="416"/>
      <c r="EI39" s="416"/>
      <c r="EJ39" s="416"/>
      <c r="EK39" s="416"/>
      <c r="EL39" s="416"/>
      <c r="EM39" s="416"/>
      <c r="EN39" s="416"/>
      <c r="EO39" s="416"/>
      <c r="EP39" s="416"/>
      <c r="EQ39" s="416"/>
      <c r="ER39" s="416"/>
      <c r="ES39" s="416"/>
      <c r="ET39" s="416"/>
      <c r="EU39" s="416"/>
      <c r="EV39" s="416"/>
      <c r="EW39" s="416"/>
      <c r="EX39" s="416"/>
      <c r="EY39" s="416"/>
      <c r="EZ39" s="416"/>
      <c r="FA39" s="416"/>
      <c r="FB39" s="416"/>
      <c r="FC39" s="416"/>
      <c r="FD39" s="416"/>
      <c r="FE39" s="416"/>
      <c r="FF39" s="416"/>
      <c r="FG39" s="416"/>
      <c r="FH39" s="416"/>
      <c r="FI39" s="416"/>
      <c r="FJ39" s="416"/>
      <c r="FK39" s="416"/>
      <c r="FL39" s="416"/>
      <c r="FM39" s="416"/>
      <c r="FN39" s="416"/>
      <c r="FO39" s="416"/>
      <c r="FP39" s="416"/>
      <c r="FQ39" s="416"/>
      <c r="FR39" s="416"/>
      <c r="FS39" s="416"/>
      <c r="FT39" s="416"/>
      <c r="FU39" s="416"/>
      <c r="FV39" s="416"/>
      <c r="FW39" s="416"/>
      <c r="FX39" s="416"/>
      <c r="FY39" s="416"/>
      <c r="FZ39" s="416"/>
      <c r="GA39" s="416"/>
      <c r="GB39" s="416"/>
      <c r="GC39" s="416"/>
      <c r="GD39" s="416"/>
      <c r="GE39" s="416"/>
      <c r="GF39" s="416"/>
      <c r="GG39" s="416"/>
      <c r="GH39" s="416"/>
      <c r="GI39" s="416"/>
      <c r="GJ39" s="416"/>
      <c r="GK39" s="416"/>
      <c r="GL39" s="416"/>
      <c r="GM39" s="416"/>
      <c r="GN39" s="416"/>
      <c r="GO39" s="416"/>
      <c r="GP39" s="416"/>
      <c r="GQ39" s="416"/>
      <c r="GR39" s="416"/>
      <c r="GS39" s="416"/>
      <c r="GT39" s="416"/>
      <c r="GU39" s="416"/>
      <c r="GV39" s="416"/>
      <c r="GW39" s="416"/>
      <c r="GX39" s="416"/>
      <c r="GY39" s="416"/>
      <c r="GZ39" s="416"/>
      <c r="HA39" s="416"/>
      <c r="HB39" s="416"/>
      <c r="HC39" s="416"/>
      <c r="HD39" s="416"/>
      <c r="HE39" s="416"/>
      <c r="HF39" s="416"/>
      <c r="HG39" s="416"/>
      <c r="HH39" s="416"/>
      <c r="HI39" s="416"/>
      <c r="HJ39" s="416"/>
      <c r="HK39" s="416"/>
      <c r="HL39" s="416"/>
      <c r="HM39" s="416"/>
      <c r="HN39" s="416"/>
      <c r="HO39" s="416"/>
      <c r="HP39" s="416"/>
      <c r="HQ39" s="416"/>
      <c r="HR39" s="416"/>
      <c r="HS39" s="416"/>
      <c r="HT39" s="416"/>
      <c r="HU39" s="416"/>
      <c r="HV39" s="416"/>
      <c r="HW39" s="416"/>
      <c r="HX39" s="416"/>
      <c r="HY39" s="416"/>
      <c r="HZ39" s="416"/>
      <c r="IA39" s="416"/>
      <c r="IB39" s="416"/>
      <c r="IC39" s="416"/>
      <c r="ID39" s="416"/>
      <c r="IE39" s="416"/>
      <c r="IF39" s="416"/>
      <c r="IG39" s="416"/>
      <c r="IH39" s="416"/>
      <c r="II39" s="416"/>
      <c r="IJ39" s="416"/>
      <c r="IK39" s="416"/>
      <c r="IL39" s="416"/>
      <c r="IM39" s="416"/>
      <c r="IN39" s="416"/>
      <c r="IO39" s="416"/>
      <c r="IP39" s="416"/>
      <c r="IQ39" s="416"/>
      <c r="IR39" s="416"/>
      <c r="IS39" s="416"/>
      <c r="IT39" s="416"/>
      <c r="IU39" s="416"/>
    </row>
    <row r="40" s="404" customFormat="1" hidden="1" spans="1:255">
      <c r="A40" s="426" t="s">
        <v>897</v>
      </c>
      <c r="B40" s="427" t="s">
        <v>77</v>
      </c>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c r="BW40" s="416"/>
      <c r="BX40" s="416"/>
      <c r="BY40" s="416"/>
      <c r="BZ40" s="416"/>
      <c r="CA40" s="416"/>
      <c r="CB40" s="416"/>
      <c r="CC40" s="416"/>
      <c r="CD40" s="416"/>
      <c r="CE40" s="416"/>
      <c r="CF40" s="416"/>
      <c r="CG40" s="416"/>
      <c r="CH40" s="416"/>
      <c r="CI40" s="416"/>
      <c r="CJ40" s="416"/>
      <c r="CK40" s="416"/>
      <c r="CL40" s="416"/>
      <c r="CM40" s="416"/>
      <c r="CN40" s="416"/>
      <c r="CO40" s="416"/>
      <c r="CP40" s="416"/>
      <c r="CQ40" s="416"/>
      <c r="CR40" s="416"/>
      <c r="CS40" s="416"/>
      <c r="CT40" s="416"/>
      <c r="CU40" s="416"/>
      <c r="CV40" s="416"/>
      <c r="CW40" s="416"/>
      <c r="CX40" s="416"/>
      <c r="CY40" s="416"/>
      <c r="CZ40" s="416"/>
      <c r="DA40" s="416"/>
      <c r="DB40" s="416"/>
      <c r="DC40" s="416"/>
      <c r="DD40" s="416"/>
      <c r="DE40" s="416"/>
      <c r="DF40" s="416"/>
      <c r="DG40" s="416"/>
      <c r="DH40" s="416"/>
      <c r="DI40" s="416"/>
      <c r="DJ40" s="416"/>
      <c r="DK40" s="416"/>
      <c r="DL40" s="416"/>
      <c r="DM40" s="416"/>
      <c r="DN40" s="416"/>
      <c r="DO40" s="416"/>
      <c r="DP40" s="416"/>
      <c r="DQ40" s="416"/>
      <c r="DR40" s="416"/>
      <c r="DS40" s="416"/>
      <c r="DT40" s="416"/>
      <c r="DU40" s="416"/>
      <c r="DV40" s="416"/>
      <c r="DW40" s="416"/>
      <c r="DX40" s="416"/>
      <c r="DY40" s="416"/>
      <c r="DZ40" s="416"/>
      <c r="EA40" s="416"/>
      <c r="EB40" s="416"/>
      <c r="EC40" s="416"/>
      <c r="ED40" s="416"/>
      <c r="EE40" s="416"/>
      <c r="EF40" s="416"/>
      <c r="EG40" s="416"/>
      <c r="EH40" s="416"/>
      <c r="EI40" s="416"/>
      <c r="EJ40" s="416"/>
      <c r="EK40" s="416"/>
      <c r="EL40" s="416"/>
      <c r="EM40" s="416"/>
      <c r="EN40" s="416"/>
      <c r="EO40" s="416"/>
      <c r="EP40" s="416"/>
      <c r="EQ40" s="416"/>
      <c r="ER40" s="416"/>
      <c r="ES40" s="416"/>
      <c r="ET40" s="416"/>
      <c r="EU40" s="416"/>
      <c r="EV40" s="416"/>
      <c r="EW40" s="416"/>
      <c r="EX40" s="416"/>
      <c r="EY40" s="416"/>
      <c r="EZ40" s="416"/>
      <c r="FA40" s="416"/>
      <c r="FB40" s="416"/>
      <c r="FC40" s="416"/>
      <c r="FD40" s="416"/>
      <c r="FE40" s="416"/>
      <c r="FF40" s="416"/>
      <c r="FG40" s="416"/>
      <c r="FH40" s="416"/>
      <c r="FI40" s="416"/>
      <c r="FJ40" s="416"/>
      <c r="FK40" s="416"/>
      <c r="FL40" s="416"/>
      <c r="FM40" s="416"/>
      <c r="FN40" s="416"/>
      <c r="FO40" s="416"/>
      <c r="FP40" s="416"/>
      <c r="FQ40" s="416"/>
      <c r="FR40" s="416"/>
      <c r="FS40" s="416"/>
      <c r="FT40" s="416"/>
      <c r="FU40" s="416"/>
      <c r="FV40" s="416"/>
      <c r="FW40" s="416"/>
      <c r="FX40" s="416"/>
      <c r="FY40" s="416"/>
      <c r="FZ40" s="416"/>
      <c r="GA40" s="416"/>
      <c r="GB40" s="416"/>
      <c r="GC40" s="416"/>
      <c r="GD40" s="416"/>
      <c r="GE40" s="416"/>
      <c r="GF40" s="416"/>
      <c r="GG40" s="416"/>
      <c r="GH40" s="416"/>
      <c r="GI40" s="416"/>
      <c r="GJ40" s="416"/>
      <c r="GK40" s="416"/>
      <c r="GL40" s="416"/>
      <c r="GM40" s="416"/>
      <c r="GN40" s="416"/>
      <c r="GO40" s="416"/>
      <c r="GP40" s="416"/>
      <c r="GQ40" s="416"/>
      <c r="GR40" s="416"/>
      <c r="GS40" s="416"/>
      <c r="GT40" s="416"/>
      <c r="GU40" s="416"/>
      <c r="GV40" s="416"/>
      <c r="GW40" s="416"/>
      <c r="GX40" s="416"/>
      <c r="GY40" s="416"/>
      <c r="GZ40" s="416"/>
      <c r="HA40" s="416"/>
      <c r="HB40" s="416"/>
      <c r="HC40" s="416"/>
      <c r="HD40" s="416"/>
      <c r="HE40" s="416"/>
      <c r="HF40" s="416"/>
      <c r="HG40" s="416"/>
      <c r="HH40" s="416"/>
      <c r="HI40" s="416"/>
      <c r="HJ40" s="416"/>
      <c r="HK40" s="416"/>
      <c r="HL40" s="416"/>
      <c r="HM40" s="416"/>
      <c r="HN40" s="416"/>
      <c r="HO40" s="416"/>
      <c r="HP40" s="416"/>
      <c r="HQ40" s="416"/>
      <c r="HR40" s="416"/>
      <c r="HS40" s="416"/>
      <c r="HT40" s="416"/>
      <c r="HU40" s="416"/>
      <c r="HV40" s="416"/>
      <c r="HW40" s="416"/>
      <c r="HX40" s="416"/>
      <c r="HY40" s="416"/>
      <c r="HZ40" s="416"/>
      <c r="IA40" s="416"/>
      <c r="IB40" s="416"/>
      <c r="IC40" s="416"/>
      <c r="ID40" s="416"/>
      <c r="IE40" s="416"/>
      <c r="IF40" s="416"/>
      <c r="IG40" s="416"/>
      <c r="IH40" s="416"/>
      <c r="II40" s="416"/>
      <c r="IJ40" s="416"/>
      <c r="IK40" s="416"/>
      <c r="IL40" s="416"/>
      <c r="IM40" s="416"/>
      <c r="IN40" s="416"/>
      <c r="IO40" s="416"/>
      <c r="IP40" s="416"/>
      <c r="IQ40" s="416"/>
      <c r="IR40" s="416"/>
      <c r="IS40" s="416"/>
      <c r="IT40" s="416"/>
      <c r="IU40" s="416"/>
    </row>
    <row r="41" s="404" customFormat="1" hidden="1" spans="1:255">
      <c r="A41" s="426" t="s">
        <v>898</v>
      </c>
      <c r="B41" s="427" t="s">
        <v>914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6"/>
      <c r="DE41" s="416"/>
      <c r="DF41" s="416"/>
      <c r="DG41" s="416"/>
      <c r="DH41" s="416"/>
      <c r="DI41" s="416"/>
      <c r="DJ41" s="416"/>
      <c r="DK41" s="416"/>
      <c r="DL41" s="416"/>
      <c r="DM41" s="416"/>
      <c r="DN41" s="416"/>
      <c r="DO41" s="416"/>
      <c r="DP41" s="416"/>
      <c r="DQ41" s="416"/>
      <c r="DR41" s="416"/>
      <c r="DS41" s="416"/>
      <c r="DT41" s="416"/>
      <c r="DU41" s="416"/>
      <c r="DV41" s="416"/>
      <c r="DW41" s="416"/>
      <c r="DX41" s="416"/>
      <c r="DY41" s="416"/>
      <c r="DZ41" s="416"/>
      <c r="EA41" s="416"/>
      <c r="EB41" s="416"/>
      <c r="EC41" s="416"/>
      <c r="ED41" s="416"/>
      <c r="EE41" s="416"/>
      <c r="EF41" s="416"/>
      <c r="EG41" s="416"/>
      <c r="EH41" s="416"/>
      <c r="EI41" s="416"/>
      <c r="EJ41" s="416"/>
      <c r="EK41" s="416"/>
      <c r="EL41" s="416"/>
      <c r="EM41" s="416"/>
      <c r="EN41" s="416"/>
      <c r="EO41" s="416"/>
      <c r="EP41" s="416"/>
      <c r="EQ41" s="416"/>
      <c r="ER41" s="416"/>
      <c r="ES41" s="416"/>
      <c r="ET41" s="416"/>
      <c r="EU41" s="416"/>
      <c r="EV41" s="416"/>
      <c r="EW41" s="416"/>
      <c r="EX41" s="416"/>
      <c r="EY41" s="416"/>
      <c r="EZ41" s="416"/>
      <c r="FA41" s="416"/>
      <c r="FB41" s="416"/>
      <c r="FC41" s="416"/>
      <c r="FD41" s="416"/>
      <c r="FE41" s="416"/>
      <c r="FF41" s="416"/>
      <c r="FG41" s="416"/>
      <c r="FH41" s="416"/>
      <c r="FI41" s="416"/>
      <c r="FJ41" s="416"/>
      <c r="FK41" s="416"/>
      <c r="FL41" s="416"/>
      <c r="FM41" s="416"/>
      <c r="FN41" s="416"/>
      <c r="FO41" s="416"/>
      <c r="FP41" s="416"/>
      <c r="FQ41" s="416"/>
      <c r="FR41" s="416"/>
      <c r="FS41" s="416"/>
      <c r="FT41" s="416"/>
      <c r="FU41" s="416"/>
      <c r="FV41" s="416"/>
      <c r="FW41" s="416"/>
      <c r="FX41" s="416"/>
      <c r="FY41" s="416"/>
      <c r="FZ41" s="416"/>
      <c r="GA41" s="416"/>
      <c r="GB41" s="416"/>
      <c r="GC41" s="416"/>
      <c r="GD41" s="416"/>
      <c r="GE41" s="416"/>
      <c r="GF41" s="416"/>
      <c r="GG41" s="416"/>
      <c r="GH41" s="416"/>
      <c r="GI41" s="416"/>
      <c r="GJ41" s="416"/>
      <c r="GK41" s="416"/>
      <c r="GL41" s="416"/>
      <c r="GM41" s="416"/>
      <c r="GN41" s="416"/>
      <c r="GO41" s="416"/>
      <c r="GP41" s="416"/>
      <c r="GQ41" s="416"/>
      <c r="GR41" s="416"/>
      <c r="GS41" s="416"/>
      <c r="GT41" s="416"/>
      <c r="GU41" s="416"/>
      <c r="GV41" s="416"/>
      <c r="GW41" s="416"/>
      <c r="GX41" s="416"/>
      <c r="GY41" s="416"/>
      <c r="GZ41" s="416"/>
      <c r="HA41" s="416"/>
      <c r="HB41" s="416"/>
      <c r="HC41" s="416"/>
      <c r="HD41" s="416"/>
      <c r="HE41" s="416"/>
      <c r="HF41" s="416"/>
      <c r="HG41" s="416"/>
      <c r="HH41" s="416"/>
      <c r="HI41" s="416"/>
      <c r="HJ41" s="416"/>
      <c r="HK41" s="416"/>
      <c r="HL41" s="416"/>
      <c r="HM41" s="416"/>
      <c r="HN41" s="416"/>
      <c r="HO41" s="416"/>
      <c r="HP41" s="416"/>
      <c r="HQ41" s="416"/>
      <c r="HR41" s="416"/>
      <c r="HS41" s="416"/>
      <c r="HT41" s="416"/>
      <c r="HU41" s="416"/>
      <c r="HV41" s="416"/>
      <c r="HW41" s="416"/>
      <c r="HX41" s="416"/>
      <c r="HY41" s="416"/>
      <c r="HZ41" s="416"/>
      <c r="IA41" s="416"/>
      <c r="IB41" s="416"/>
      <c r="IC41" s="416"/>
      <c r="ID41" s="416"/>
      <c r="IE41" s="416"/>
      <c r="IF41" s="416"/>
      <c r="IG41" s="416"/>
      <c r="IH41" s="416"/>
      <c r="II41" s="416"/>
      <c r="IJ41" s="416"/>
      <c r="IK41" s="416"/>
      <c r="IL41" s="416"/>
      <c r="IM41" s="416"/>
      <c r="IN41" s="416"/>
      <c r="IO41" s="416"/>
      <c r="IP41" s="416"/>
      <c r="IQ41" s="416"/>
      <c r="IR41" s="416"/>
      <c r="IS41" s="416"/>
      <c r="IT41" s="416"/>
      <c r="IU41" s="416"/>
    </row>
    <row r="42" s="404" customFormat="1" hidden="1" spans="1:255">
      <c r="A42" s="426" t="s">
        <v>899</v>
      </c>
      <c r="B42" s="427" t="s">
        <v>915</v>
      </c>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R42" s="416"/>
      <c r="BS42" s="416"/>
      <c r="BT42" s="416"/>
      <c r="BU42" s="416"/>
      <c r="BV42" s="416"/>
      <c r="BW42" s="416"/>
      <c r="BX42" s="416"/>
      <c r="BY42" s="416"/>
      <c r="BZ42" s="416"/>
      <c r="CA42" s="416"/>
      <c r="CB42" s="416"/>
      <c r="CC42" s="416"/>
      <c r="CD42" s="416"/>
      <c r="CE42" s="416"/>
      <c r="CF42" s="416"/>
      <c r="CG42" s="416"/>
      <c r="CH42" s="416"/>
      <c r="CI42" s="416"/>
      <c r="CJ42" s="416"/>
      <c r="CK42" s="416"/>
      <c r="CL42" s="416"/>
      <c r="CM42" s="416"/>
      <c r="CN42" s="416"/>
      <c r="CO42" s="416"/>
      <c r="CP42" s="416"/>
      <c r="CQ42" s="416"/>
      <c r="CR42" s="416"/>
      <c r="CS42" s="416"/>
      <c r="CT42" s="416"/>
      <c r="CU42" s="416"/>
      <c r="CV42" s="416"/>
      <c r="CW42" s="416"/>
      <c r="CX42" s="416"/>
      <c r="CY42" s="416"/>
      <c r="CZ42" s="416"/>
      <c r="DA42" s="416"/>
      <c r="DB42" s="416"/>
      <c r="DC42" s="416"/>
      <c r="DD42" s="416"/>
      <c r="DE42" s="416"/>
      <c r="DF42" s="416"/>
      <c r="DG42" s="416"/>
      <c r="DH42" s="416"/>
      <c r="DI42" s="416"/>
      <c r="DJ42" s="416"/>
      <c r="DK42" s="416"/>
      <c r="DL42" s="416"/>
      <c r="DM42" s="416"/>
      <c r="DN42" s="416"/>
      <c r="DO42" s="416"/>
      <c r="DP42" s="416"/>
      <c r="DQ42" s="416"/>
      <c r="DR42" s="416"/>
      <c r="DS42" s="416"/>
      <c r="DT42" s="416"/>
      <c r="DU42" s="416"/>
      <c r="DV42" s="416"/>
      <c r="DW42" s="416"/>
      <c r="DX42" s="416"/>
      <c r="DY42" s="416"/>
      <c r="DZ42" s="416"/>
      <c r="EA42" s="416"/>
      <c r="EB42" s="416"/>
      <c r="EC42" s="416"/>
      <c r="ED42" s="416"/>
      <c r="EE42" s="416"/>
      <c r="EF42" s="416"/>
      <c r="EG42" s="416"/>
      <c r="EH42" s="416"/>
      <c r="EI42" s="416"/>
      <c r="EJ42" s="416"/>
      <c r="EK42" s="416"/>
      <c r="EL42" s="416"/>
      <c r="EM42" s="416"/>
      <c r="EN42" s="416"/>
      <c r="EO42" s="416"/>
      <c r="EP42" s="416"/>
      <c r="EQ42" s="416"/>
      <c r="ER42" s="416"/>
      <c r="ES42" s="416"/>
      <c r="ET42" s="416"/>
      <c r="EU42" s="416"/>
      <c r="EV42" s="416"/>
      <c r="EW42" s="416"/>
      <c r="EX42" s="416"/>
      <c r="EY42" s="416"/>
      <c r="EZ42" s="416"/>
      <c r="FA42" s="416"/>
      <c r="FB42" s="416"/>
      <c r="FC42" s="416"/>
      <c r="FD42" s="416"/>
      <c r="FE42" s="416"/>
      <c r="FF42" s="416"/>
      <c r="FG42" s="416"/>
      <c r="FH42" s="416"/>
      <c r="FI42" s="416"/>
      <c r="FJ42" s="416"/>
      <c r="FK42" s="416"/>
      <c r="FL42" s="416"/>
      <c r="FM42" s="416"/>
      <c r="FN42" s="416"/>
      <c r="FO42" s="416"/>
      <c r="FP42" s="416"/>
      <c r="FQ42" s="416"/>
      <c r="FR42" s="416"/>
      <c r="FS42" s="416"/>
      <c r="FT42" s="416"/>
      <c r="FU42" s="416"/>
      <c r="FV42" s="416"/>
      <c r="FW42" s="416"/>
      <c r="FX42" s="416"/>
      <c r="FY42" s="416"/>
      <c r="FZ42" s="416"/>
      <c r="GA42" s="416"/>
      <c r="GB42" s="416"/>
      <c r="GC42" s="416"/>
      <c r="GD42" s="416"/>
      <c r="GE42" s="416"/>
      <c r="GF42" s="416"/>
      <c r="GG42" s="416"/>
      <c r="GH42" s="416"/>
      <c r="GI42" s="416"/>
      <c r="GJ42" s="416"/>
      <c r="GK42" s="416"/>
      <c r="GL42" s="416"/>
      <c r="GM42" s="416"/>
      <c r="GN42" s="416"/>
      <c r="GO42" s="416"/>
      <c r="GP42" s="416"/>
      <c r="GQ42" s="416"/>
      <c r="GR42" s="416"/>
      <c r="GS42" s="416"/>
      <c r="GT42" s="416"/>
      <c r="GU42" s="416"/>
      <c r="GV42" s="416"/>
      <c r="GW42" s="416"/>
      <c r="GX42" s="416"/>
      <c r="GY42" s="416"/>
      <c r="GZ42" s="416"/>
      <c r="HA42" s="416"/>
      <c r="HB42" s="416"/>
      <c r="HC42" s="416"/>
      <c r="HD42" s="416"/>
      <c r="HE42" s="416"/>
      <c r="HF42" s="416"/>
      <c r="HG42" s="416"/>
      <c r="HH42" s="416"/>
      <c r="HI42" s="416"/>
      <c r="HJ42" s="416"/>
      <c r="HK42" s="416"/>
      <c r="HL42" s="416"/>
      <c r="HM42" s="416"/>
      <c r="HN42" s="416"/>
      <c r="HO42" s="416"/>
      <c r="HP42" s="416"/>
      <c r="HQ42" s="416"/>
      <c r="HR42" s="416"/>
      <c r="HS42" s="416"/>
      <c r="HT42" s="416"/>
      <c r="HU42" s="416"/>
      <c r="HV42" s="416"/>
      <c r="HW42" s="416"/>
      <c r="HX42" s="416"/>
      <c r="HY42" s="416"/>
      <c r="HZ42" s="416"/>
      <c r="IA42" s="416"/>
      <c r="IB42" s="416"/>
      <c r="IC42" s="416"/>
      <c r="ID42" s="416"/>
      <c r="IE42" s="416"/>
      <c r="IF42" s="416"/>
      <c r="IG42" s="416"/>
      <c r="IH42" s="416"/>
      <c r="II42" s="416"/>
      <c r="IJ42" s="416"/>
      <c r="IK42" s="416"/>
      <c r="IL42" s="416"/>
      <c r="IM42" s="416"/>
      <c r="IN42" s="416"/>
      <c r="IO42" s="416"/>
      <c r="IP42" s="416"/>
      <c r="IQ42" s="416"/>
      <c r="IR42" s="416"/>
      <c r="IS42" s="416"/>
      <c r="IT42" s="416"/>
      <c r="IU42" s="416"/>
    </row>
    <row r="43" s="404" customFormat="1" hidden="1" spans="1:255">
      <c r="A43" s="426" t="s">
        <v>900</v>
      </c>
      <c r="B43" s="427" t="s">
        <v>916</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416"/>
      <c r="BP43" s="416"/>
      <c r="BQ43" s="416"/>
      <c r="BR43" s="416"/>
      <c r="BS43" s="416"/>
      <c r="BT43" s="416"/>
      <c r="BU43" s="416"/>
      <c r="BV43" s="416"/>
      <c r="BW43" s="416"/>
      <c r="BX43" s="416"/>
      <c r="BY43" s="416"/>
      <c r="BZ43" s="416"/>
      <c r="CA43" s="416"/>
      <c r="CB43" s="416"/>
      <c r="CC43" s="416"/>
      <c r="CD43" s="416"/>
      <c r="CE43" s="416"/>
      <c r="CF43" s="416"/>
      <c r="CG43" s="416"/>
      <c r="CH43" s="416"/>
      <c r="CI43" s="416"/>
      <c r="CJ43" s="416"/>
      <c r="CK43" s="416"/>
      <c r="CL43" s="416"/>
      <c r="CM43" s="416"/>
      <c r="CN43" s="416"/>
      <c r="CO43" s="416"/>
      <c r="CP43" s="416"/>
      <c r="CQ43" s="416"/>
      <c r="CR43" s="416"/>
      <c r="CS43" s="416"/>
      <c r="CT43" s="416"/>
      <c r="CU43" s="416"/>
      <c r="CV43" s="416"/>
      <c r="CW43" s="416"/>
      <c r="CX43" s="416"/>
      <c r="CY43" s="416"/>
      <c r="CZ43" s="416"/>
      <c r="DA43" s="416"/>
      <c r="DB43" s="416"/>
      <c r="DC43" s="416"/>
      <c r="DD43" s="416"/>
      <c r="DE43" s="416"/>
      <c r="DF43" s="416"/>
      <c r="DG43" s="416"/>
      <c r="DH43" s="416"/>
      <c r="DI43" s="416"/>
      <c r="DJ43" s="416"/>
      <c r="DK43" s="416"/>
      <c r="DL43" s="416"/>
      <c r="DM43" s="416"/>
      <c r="DN43" s="416"/>
      <c r="DO43" s="416"/>
      <c r="DP43" s="416"/>
      <c r="DQ43" s="416"/>
      <c r="DR43" s="416"/>
      <c r="DS43" s="416"/>
      <c r="DT43" s="416"/>
      <c r="DU43" s="416"/>
      <c r="DV43" s="416"/>
      <c r="DW43" s="416"/>
      <c r="DX43" s="416"/>
      <c r="DY43" s="416"/>
      <c r="DZ43" s="416"/>
      <c r="EA43" s="416"/>
      <c r="EB43" s="416"/>
      <c r="EC43" s="416"/>
      <c r="ED43" s="416"/>
      <c r="EE43" s="416"/>
      <c r="EF43" s="416"/>
      <c r="EG43" s="416"/>
      <c r="EH43" s="416"/>
      <c r="EI43" s="416"/>
      <c r="EJ43" s="416"/>
      <c r="EK43" s="416"/>
      <c r="EL43" s="416"/>
      <c r="EM43" s="416"/>
      <c r="EN43" s="416"/>
      <c r="EO43" s="416"/>
      <c r="EP43" s="416"/>
      <c r="EQ43" s="416"/>
      <c r="ER43" s="416"/>
      <c r="ES43" s="416"/>
      <c r="ET43" s="416"/>
      <c r="EU43" s="416"/>
      <c r="EV43" s="416"/>
      <c r="EW43" s="416"/>
      <c r="EX43" s="416"/>
      <c r="EY43" s="416"/>
      <c r="EZ43" s="416"/>
      <c r="FA43" s="416"/>
      <c r="FB43" s="416"/>
      <c r="FC43" s="416"/>
      <c r="FD43" s="416"/>
      <c r="FE43" s="416"/>
      <c r="FF43" s="416"/>
      <c r="FG43" s="416"/>
      <c r="FH43" s="416"/>
      <c r="FI43" s="416"/>
      <c r="FJ43" s="416"/>
      <c r="FK43" s="416"/>
      <c r="FL43" s="416"/>
      <c r="FM43" s="416"/>
      <c r="FN43" s="416"/>
      <c r="FO43" s="416"/>
      <c r="FP43" s="416"/>
      <c r="FQ43" s="416"/>
      <c r="FR43" s="416"/>
      <c r="FS43" s="416"/>
      <c r="FT43" s="416"/>
      <c r="FU43" s="416"/>
      <c r="FV43" s="416"/>
      <c r="FW43" s="416"/>
      <c r="FX43" s="416"/>
      <c r="FY43" s="416"/>
      <c r="FZ43" s="416"/>
      <c r="GA43" s="416"/>
      <c r="GB43" s="416"/>
      <c r="GC43" s="416"/>
      <c r="GD43" s="416"/>
      <c r="GE43" s="416"/>
      <c r="GF43" s="416"/>
      <c r="GG43" s="416"/>
      <c r="GH43" s="416"/>
      <c r="GI43" s="416"/>
      <c r="GJ43" s="416"/>
      <c r="GK43" s="416"/>
      <c r="GL43" s="416"/>
      <c r="GM43" s="416"/>
      <c r="GN43" s="416"/>
      <c r="GO43" s="416"/>
      <c r="GP43" s="416"/>
      <c r="GQ43" s="416"/>
      <c r="GR43" s="416"/>
      <c r="GS43" s="416"/>
      <c r="GT43" s="416"/>
      <c r="GU43" s="416"/>
      <c r="GV43" s="416"/>
      <c r="GW43" s="416"/>
      <c r="GX43" s="416"/>
      <c r="GY43" s="416"/>
      <c r="GZ43" s="416"/>
      <c r="HA43" s="416"/>
      <c r="HB43" s="416"/>
      <c r="HC43" s="416"/>
      <c r="HD43" s="416"/>
      <c r="HE43" s="416"/>
      <c r="HF43" s="416"/>
      <c r="HG43" s="416"/>
      <c r="HH43" s="416"/>
      <c r="HI43" s="416"/>
      <c r="HJ43" s="416"/>
      <c r="HK43" s="416"/>
      <c r="HL43" s="416"/>
      <c r="HM43" s="416"/>
      <c r="HN43" s="416"/>
      <c r="HO43" s="416"/>
      <c r="HP43" s="416"/>
      <c r="HQ43" s="416"/>
      <c r="HR43" s="416"/>
      <c r="HS43" s="416"/>
      <c r="HT43" s="416"/>
      <c r="HU43" s="416"/>
      <c r="HV43" s="416"/>
      <c r="HW43" s="416"/>
      <c r="HX43" s="416"/>
      <c r="HY43" s="416"/>
      <c r="HZ43" s="416"/>
      <c r="IA43" s="416"/>
      <c r="IB43" s="416"/>
      <c r="IC43" s="416"/>
      <c r="ID43" s="416"/>
      <c r="IE43" s="416"/>
      <c r="IF43" s="416"/>
      <c r="IG43" s="416"/>
      <c r="IH43" s="416"/>
      <c r="II43" s="416"/>
      <c r="IJ43" s="416"/>
      <c r="IK43" s="416"/>
      <c r="IL43" s="416"/>
      <c r="IM43" s="416"/>
      <c r="IN43" s="416"/>
      <c r="IO43" s="416"/>
      <c r="IP43" s="416"/>
      <c r="IQ43" s="416"/>
      <c r="IR43" s="416"/>
      <c r="IS43" s="416"/>
      <c r="IT43" s="416"/>
      <c r="IU43" s="416"/>
    </row>
    <row r="44" s="404" customFormat="1" hidden="1" spans="1:255">
      <c r="A44" s="426" t="s">
        <v>901</v>
      </c>
      <c r="B44" s="427" t="s">
        <v>181</v>
      </c>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R44" s="416"/>
      <c r="BS44" s="416"/>
      <c r="BT44" s="416"/>
      <c r="BU44" s="416"/>
      <c r="BV44" s="416"/>
      <c r="BW44" s="416"/>
      <c r="BX44" s="416"/>
      <c r="BY44" s="416"/>
      <c r="BZ44" s="416"/>
      <c r="CA44" s="416"/>
      <c r="CB44" s="416"/>
      <c r="CC44" s="416"/>
      <c r="CD44" s="416"/>
      <c r="CE44" s="416"/>
      <c r="CF44" s="416"/>
      <c r="CG44" s="416"/>
      <c r="CH44" s="416"/>
      <c r="CI44" s="416"/>
      <c r="CJ44" s="416"/>
      <c r="CK44" s="416"/>
      <c r="CL44" s="416"/>
      <c r="CM44" s="416"/>
      <c r="CN44" s="416"/>
      <c r="CO44" s="416"/>
      <c r="CP44" s="416"/>
      <c r="CQ44" s="416"/>
      <c r="CR44" s="416"/>
      <c r="CS44" s="416"/>
      <c r="CT44" s="416"/>
      <c r="CU44" s="416"/>
      <c r="CV44" s="416"/>
      <c r="CW44" s="416"/>
      <c r="CX44" s="416"/>
      <c r="CY44" s="416"/>
      <c r="CZ44" s="416"/>
      <c r="DA44" s="416"/>
      <c r="DB44" s="416"/>
      <c r="DC44" s="416"/>
      <c r="DD44" s="416"/>
      <c r="DE44" s="416"/>
      <c r="DF44" s="416"/>
      <c r="DG44" s="416"/>
      <c r="DH44" s="416"/>
      <c r="DI44" s="416"/>
      <c r="DJ44" s="416"/>
      <c r="DK44" s="416"/>
      <c r="DL44" s="416"/>
      <c r="DM44" s="416"/>
      <c r="DN44" s="416"/>
      <c r="DO44" s="416"/>
      <c r="DP44" s="416"/>
      <c r="DQ44" s="416"/>
      <c r="DR44" s="416"/>
      <c r="DS44" s="416"/>
      <c r="DT44" s="416"/>
      <c r="DU44" s="416"/>
      <c r="DV44" s="416"/>
      <c r="DW44" s="416"/>
      <c r="DX44" s="416"/>
      <c r="DY44" s="416"/>
      <c r="DZ44" s="416"/>
      <c r="EA44" s="416"/>
      <c r="EB44" s="416"/>
      <c r="EC44" s="416"/>
      <c r="ED44" s="416"/>
      <c r="EE44" s="416"/>
      <c r="EF44" s="416"/>
      <c r="EG44" s="416"/>
      <c r="EH44" s="416"/>
      <c r="EI44" s="416"/>
      <c r="EJ44" s="416"/>
      <c r="EK44" s="416"/>
      <c r="EL44" s="416"/>
      <c r="EM44" s="416"/>
      <c r="EN44" s="416"/>
      <c r="EO44" s="416"/>
      <c r="EP44" s="416"/>
      <c r="EQ44" s="416"/>
      <c r="ER44" s="416"/>
      <c r="ES44" s="416"/>
      <c r="ET44" s="416"/>
      <c r="EU44" s="416"/>
      <c r="EV44" s="416"/>
      <c r="EW44" s="416"/>
      <c r="EX44" s="416"/>
      <c r="EY44" s="416"/>
      <c r="EZ44" s="416"/>
      <c r="FA44" s="416"/>
      <c r="FB44" s="416"/>
      <c r="FC44" s="416"/>
      <c r="FD44" s="416"/>
      <c r="FE44" s="416"/>
      <c r="FF44" s="416"/>
      <c r="FG44" s="416"/>
      <c r="FH44" s="416"/>
      <c r="FI44" s="416"/>
      <c r="FJ44" s="416"/>
      <c r="FK44" s="416"/>
      <c r="FL44" s="416"/>
      <c r="FM44" s="416"/>
      <c r="FN44" s="416"/>
      <c r="FO44" s="416"/>
      <c r="FP44" s="416"/>
      <c r="FQ44" s="416"/>
      <c r="FR44" s="416"/>
      <c r="FS44" s="416"/>
      <c r="FT44" s="416"/>
      <c r="FU44" s="416"/>
      <c r="FV44" s="416"/>
      <c r="FW44" s="416"/>
      <c r="FX44" s="416"/>
      <c r="FY44" s="416"/>
      <c r="FZ44" s="416"/>
      <c r="GA44" s="416"/>
      <c r="GB44" s="416"/>
      <c r="GC44" s="416"/>
      <c r="GD44" s="416"/>
      <c r="GE44" s="416"/>
      <c r="GF44" s="416"/>
      <c r="GG44" s="416"/>
      <c r="GH44" s="416"/>
      <c r="GI44" s="416"/>
      <c r="GJ44" s="416"/>
      <c r="GK44" s="416"/>
      <c r="GL44" s="416"/>
      <c r="GM44" s="416"/>
      <c r="GN44" s="416"/>
      <c r="GO44" s="416"/>
      <c r="GP44" s="416"/>
      <c r="GQ44" s="416"/>
      <c r="GR44" s="416"/>
      <c r="GS44" s="416"/>
      <c r="GT44" s="416"/>
      <c r="GU44" s="416"/>
      <c r="GV44" s="416"/>
      <c r="GW44" s="416"/>
      <c r="GX44" s="416"/>
      <c r="GY44" s="416"/>
      <c r="GZ44" s="416"/>
      <c r="HA44" s="416"/>
      <c r="HB44" s="416"/>
      <c r="HC44" s="416"/>
      <c r="HD44" s="416"/>
      <c r="HE44" s="416"/>
      <c r="HF44" s="416"/>
      <c r="HG44" s="416"/>
      <c r="HH44" s="416"/>
      <c r="HI44" s="416"/>
      <c r="HJ44" s="416"/>
      <c r="HK44" s="416"/>
      <c r="HL44" s="416"/>
      <c r="HM44" s="416"/>
      <c r="HN44" s="416"/>
      <c r="HO44" s="416"/>
      <c r="HP44" s="416"/>
      <c r="HQ44" s="416"/>
      <c r="HR44" s="416"/>
      <c r="HS44" s="416"/>
      <c r="HT44" s="416"/>
      <c r="HU44" s="416"/>
      <c r="HV44" s="416"/>
      <c r="HW44" s="416"/>
      <c r="HX44" s="416"/>
      <c r="HY44" s="416"/>
      <c r="HZ44" s="416"/>
      <c r="IA44" s="416"/>
      <c r="IB44" s="416"/>
      <c r="IC44" s="416"/>
      <c r="ID44" s="416"/>
      <c r="IE44" s="416"/>
      <c r="IF44" s="416"/>
      <c r="IG44" s="416"/>
      <c r="IH44" s="416"/>
      <c r="II44" s="416"/>
      <c r="IJ44" s="416"/>
      <c r="IK44" s="416"/>
      <c r="IL44" s="416"/>
      <c r="IM44" s="416"/>
      <c r="IN44" s="416"/>
      <c r="IO44" s="416"/>
      <c r="IP44" s="416"/>
      <c r="IQ44" s="416"/>
      <c r="IR44" s="416"/>
      <c r="IS44" s="416"/>
      <c r="IT44" s="416"/>
      <c r="IU44" s="416"/>
    </row>
    <row r="45" s="404" customFormat="1" hidden="1" spans="1:255">
      <c r="A45" s="426" t="s">
        <v>902</v>
      </c>
      <c r="B45" s="427" t="s">
        <v>988</v>
      </c>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R45" s="416"/>
      <c r="BS45" s="416"/>
      <c r="BT45" s="416"/>
      <c r="BU45" s="416"/>
      <c r="BV45" s="416"/>
      <c r="BW45" s="416"/>
      <c r="BX45" s="416"/>
      <c r="BY45" s="416"/>
      <c r="BZ45" s="416"/>
      <c r="CA45" s="416"/>
      <c r="CB45" s="416"/>
      <c r="CC45" s="416"/>
      <c r="CD45" s="416"/>
      <c r="CE45" s="416"/>
      <c r="CF45" s="416"/>
      <c r="CG45" s="416"/>
      <c r="CH45" s="416"/>
      <c r="CI45" s="416"/>
      <c r="CJ45" s="416"/>
      <c r="CK45" s="416"/>
      <c r="CL45" s="416"/>
      <c r="CM45" s="416"/>
      <c r="CN45" s="416"/>
      <c r="CO45" s="416"/>
      <c r="CP45" s="416"/>
      <c r="CQ45" s="416"/>
      <c r="CR45" s="416"/>
      <c r="CS45" s="416"/>
      <c r="CT45" s="416"/>
      <c r="CU45" s="416"/>
      <c r="CV45" s="416"/>
      <c r="CW45" s="416"/>
      <c r="CX45" s="416"/>
      <c r="CY45" s="416"/>
      <c r="CZ45" s="416"/>
      <c r="DA45" s="416"/>
      <c r="DB45" s="416"/>
      <c r="DC45" s="416"/>
      <c r="DD45" s="416"/>
      <c r="DE45" s="416"/>
      <c r="DF45" s="416"/>
      <c r="DG45" s="416"/>
      <c r="DH45" s="416"/>
      <c r="DI45" s="416"/>
      <c r="DJ45" s="416"/>
      <c r="DK45" s="416"/>
      <c r="DL45" s="416"/>
      <c r="DM45" s="416"/>
      <c r="DN45" s="416"/>
      <c r="DO45" s="416"/>
      <c r="DP45" s="416"/>
      <c r="DQ45" s="416"/>
      <c r="DR45" s="416"/>
      <c r="DS45" s="416"/>
      <c r="DT45" s="416"/>
      <c r="DU45" s="416"/>
      <c r="DV45" s="416"/>
      <c r="DW45" s="416"/>
      <c r="DX45" s="416"/>
      <c r="DY45" s="416"/>
      <c r="DZ45" s="416"/>
      <c r="EA45" s="416"/>
      <c r="EB45" s="416"/>
      <c r="EC45" s="416"/>
      <c r="ED45" s="416"/>
      <c r="EE45" s="416"/>
      <c r="EF45" s="416"/>
      <c r="EG45" s="416"/>
      <c r="EH45" s="416"/>
      <c r="EI45" s="416"/>
      <c r="EJ45" s="416"/>
      <c r="EK45" s="416"/>
      <c r="EL45" s="416"/>
      <c r="EM45" s="416"/>
      <c r="EN45" s="416"/>
      <c r="EO45" s="416"/>
      <c r="EP45" s="416"/>
      <c r="EQ45" s="416"/>
      <c r="ER45" s="416"/>
      <c r="ES45" s="416"/>
      <c r="ET45" s="416"/>
      <c r="EU45" s="416"/>
      <c r="EV45" s="416"/>
      <c r="EW45" s="416"/>
      <c r="EX45" s="416"/>
      <c r="EY45" s="416"/>
      <c r="EZ45" s="416"/>
      <c r="FA45" s="416"/>
      <c r="FB45" s="416"/>
      <c r="FC45" s="416"/>
      <c r="FD45" s="416"/>
      <c r="FE45" s="416"/>
      <c r="FF45" s="416"/>
      <c r="FG45" s="416"/>
      <c r="FH45" s="416"/>
      <c r="FI45" s="416"/>
      <c r="FJ45" s="416"/>
      <c r="FK45" s="416"/>
      <c r="FL45" s="416"/>
      <c r="FM45" s="416"/>
      <c r="FN45" s="416"/>
      <c r="FO45" s="416"/>
      <c r="FP45" s="416"/>
      <c r="FQ45" s="416"/>
      <c r="FR45" s="416"/>
      <c r="FS45" s="416"/>
      <c r="FT45" s="416"/>
      <c r="FU45" s="416"/>
      <c r="FV45" s="416"/>
      <c r="FW45" s="416"/>
      <c r="FX45" s="416"/>
      <c r="FY45" s="416"/>
      <c r="FZ45" s="416"/>
      <c r="GA45" s="416"/>
      <c r="GB45" s="416"/>
      <c r="GC45" s="416"/>
      <c r="GD45" s="416"/>
      <c r="GE45" s="416"/>
      <c r="GF45" s="416"/>
      <c r="GG45" s="416"/>
      <c r="GH45" s="416"/>
      <c r="GI45" s="416"/>
      <c r="GJ45" s="416"/>
      <c r="GK45" s="416"/>
      <c r="GL45" s="416"/>
      <c r="GM45" s="416"/>
      <c r="GN45" s="416"/>
      <c r="GO45" s="416"/>
      <c r="GP45" s="416"/>
      <c r="GQ45" s="416"/>
      <c r="GR45" s="416"/>
      <c r="GS45" s="416"/>
      <c r="GT45" s="416"/>
      <c r="GU45" s="416"/>
      <c r="GV45" s="416"/>
      <c r="GW45" s="416"/>
      <c r="GX45" s="416"/>
      <c r="GY45" s="416"/>
      <c r="GZ45" s="416"/>
      <c r="HA45" s="416"/>
      <c r="HB45" s="416"/>
      <c r="HC45" s="416"/>
      <c r="HD45" s="416"/>
      <c r="HE45" s="416"/>
      <c r="HF45" s="416"/>
      <c r="HG45" s="416"/>
      <c r="HH45" s="416"/>
      <c r="HI45" s="416"/>
      <c r="HJ45" s="416"/>
      <c r="HK45" s="416"/>
      <c r="HL45" s="416"/>
      <c r="HM45" s="416"/>
      <c r="HN45" s="416"/>
      <c r="HO45" s="416"/>
      <c r="HP45" s="416"/>
      <c r="HQ45" s="416"/>
      <c r="HR45" s="416"/>
      <c r="HS45" s="416"/>
      <c r="HT45" s="416"/>
      <c r="HU45" s="416"/>
      <c r="HV45" s="416"/>
      <c r="HW45" s="416"/>
      <c r="HX45" s="416"/>
      <c r="HY45" s="416"/>
      <c r="HZ45" s="416"/>
      <c r="IA45" s="416"/>
      <c r="IB45" s="416"/>
      <c r="IC45" s="416"/>
      <c r="ID45" s="416"/>
      <c r="IE45" s="416"/>
      <c r="IF45" s="416"/>
      <c r="IG45" s="416"/>
      <c r="IH45" s="416"/>
      <c r="II45" s="416"/>
      <c r="IJ45" s="416"/>
      <c r="IK45" s="416"/>
      <c r="IL45" s="416"/>
      <c r="IM45" s="416"/>
      <c r="IN45" s="416"/>
      <c r="IO45" s="416"/>
      <c r="IP45" s="416"/>
      <c r="IQ45" s="416"/>
      <c r="IR45" s="416"/>
      <c r="IS45" s="416"/>
      <c r="IT45" s="416"/>
      <c r="IU45" s="416"/>
    </row>
    <row r="46" s="404" customFormat="1" hidden="1" spans="1:255">
      <c r="A46" s="426" t="s">
        <v>903</v>
      </c>
      <c r="B46" s="427" t="s">
        <v>919</v>
      </c>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416"/>
      <c r="BV46" s="416"/>
      <c r="BW46" s="416"/>
      <c r="BX46" s="416"/>
      <c r="BY46" s="416"/>
      <c r="BZ46" s="416"/>
      <c r="CA46" s="416"/>
      <c r="CB46" s="416"/>
      <c r="CC46" s="416"/>
      <c r="CD46" s="416"/>
      <c r="CE46" s="416"/>
      <c r="CF46" s="416"/>
      <c r="CG46" s="416"/>
      <c r="CH46" s="416"/>
      <c r="CI46" s="416"/>
      <c r="CJ46" s="416"/>
      <c r="CK46" s="416"/>
      <c r="CL46" s="416"/>
      <c r="CM46" s="416"/>
      <c r="CN46" s="416"/>
      <c r="CO46" s="416"/>
      <c r="CP46" s="416"/>
      <c r="CQ46" s="416"/>
      <c r="CR46" s="416"/>
      <c r="CS46" s="416"/>
      <c r="CT46" s="416"/>
      <c r="CU46" s="416"/>
      <c r="CV46" s="416"/>
      <c r="CW46" s="416"/>
      <c r="CX46" s="416"/>
      <c r="CY46" s="416"/>
      <c r="CZ46" s="416"/>
      <c r="DA46" s="416"/>
      <c r="DB46" s="416"/>
      <c r="DC46" s="416"/>
      <c r="DD46" s="416"/>
      <c r="DE46" s="416"/>
      <c r="DF46" s="416"/>
      <c r="DG46" s="416"/>
      <c r="DH46" s="416"/>
      <c r="DI46" s="416"/>
      <c r="DJ46" s="416"/>
      <c r="DK46" s="416"/>
      <c r="DL46" s="416"/>
      <c r="DM46" s="416"/>
      <c r="DN46" s="416"/>
      <c r="DO46" s="416"/>
      <c r="DP46" s="416"/>
      <c r="DQ46" s="416"/>
      <c r="DR46" s="416"/>
      <c r="DS46" s="416"/>
      <c r="DT46" s="416"/>
      <c r="DU46" s="416"/>
      <c r="DV46" s="416"/>
      <c r="DW46" s="416"/>
      <c r="DX46" s="416"/>
      <c r="DY46" s="416"/>
      <c r="DZ46" s="416"/>
      <c r="EA46" s="416"/>
      <c r="EB46" s="416"/>
      <c r="EC46" s="416"/>
      <c r="ED46" s="416"/>
      <c r="EE46" s="416"/>
      <c r="EF46" s="416"/>
      <c r="EG46" s="416"/>
      <c r="EH46" s="416"/>
      <c r="EI46" s="416"/>
      <c r="EJ46" s="416"/>
      <c r="EK46" s="416"/>
      <c r="EL46" s="416"/>
      <c r="EM46" s="416"/>
      <c r="EN46" s="416"/>
      <c r="EO46" s="416"/>
      <c r="EP46" s="416"/>
      <c r="EQ46" s="416"/>
      <c r="ER46" s="416"/>
      <c r="ES46" s="416"/>
      <c r="ET46" s="416"/>
      <c r="EU46" s="416"/>
      <c r="EV46" s="416"/>
      <c r="EW46" s="416"/>
      <c r="EX46" s="416"/>
      <c r="EY46" s="416"/>
      <c r="EZ46" s="416"/>
      <c r="FA46" s="416"/>
      <c r="FB46" s="416"/>
      <c r="FC46" s="416"/>
      <c r="FD46" s="416"/>
      <c r="FE46" s="416"/>
      <c r="FF46" s="416"/>
      <c r="FG46" s="416"/>
      <c r="FH46" s="416"/>
      <c r="FI46" s="416"/>
      <c r="FJ46" s="416"/>
      <c r="FK46" s="416"/>
      <c r="FL46" s="416"/>
      <c r="FM46" s="416"/>
      <c r="FN46" s="416"/>
      <c r="FO46" s="416"/>
      <c r="FP46" s="416"/>
      <c r="FQ46" s="416"/>
      <c r="FR46" s="416"/>
      <c r="FS46" s="416"/>
      <c r="FT46" s="416"/>
      <c r="FU46" s="416"/>
      <c r="FV46" s="416"/>
      <c r="FW46" s="416"/>
      <c r="FX46" s="416"/>
      <c r="FY46" s="416"/>
      <c r="FZ46" s="416"/>
      <c r="GA46" s="416"/>
      <c r="GB46" s="416"/>
      <c r="GC46" s="416"/>
      <c r="GD46" s="416"/>
      <c r="GE46" s="416"/>
      <c r="GF46" s="416"/>
      <c r="GG46" s="416"/>
      <c r="GH46" s="416"/>
      <c r="GI46" s="416"/>
      <c r="GJ46" s="416"/>
      <c r="GK46" s="416"/>
      <c r="GL46" s="416"/>
      <c r="GM46" s="416"/>
      <c r="GN46" s="416"/>
      <c r="GO46" s="416"/>
      <c r="GP46" s="416"/>
      <c r="GQ46" s="416"/>
      <c r="GR46" s="416"/>
      <c r="GS46" s="416"/>
      <c r="GT46" s="416"/>
      <c r="GU46" s="416"/>
      <c r="GV46" s="416"/>
      <c r="GW46" s="416"/>
      <c r="GX46" s="416"/>
      <c r="GY46" s="416"/>
      <c r="GZ46" s="416"/>
      <c r="HA46" s="416"/>
      <c r="HB46" s="416"/>
      <c r="HC46" s="416"/>
      <c r="HD46" s="416"/>
      <c r="HE46" s="416"/>
      <c r="HF46" s="416"/>
      <c r="HG46" s="416"/>
      <c r="HH46" s="416"/>
      <c r="HI46" s="416"/>
      <c r="HJ46" s="416"/>
      <c r="HK46" s="416"/>
      <c r="HL46" s="416"/>
      <c r="HM46" s="416"/>
      <c r="HN46" s="416"/>
      <c r="HO46" s="416"/>
      <c r="HP46" s="416"/>
      <c r="HQ46" s="416"/>
      <c r="HR46" s="416"/>
      <c r="HS46" s="416"/>
      <c r="HT46" s="416"/>
      <c r="HU46" s="416"/>
      <c r="HV46" s="416"/>
      <c r="HW46" s="416"/>
      <c r="HX46" s="416"/>
      <c r="HY46" s="416"/>
      <c r="HZ46" s="416"/>
      <c r="IA46" s="416"/>
      <c r="IB46" s="416"/>
      <c r="IC46" s="416"/>
      <c r="ID46" s="416"/>
      <c r="IE46" s="416"/>
      <c r="IF46" s="416"/>
      <c r="IG46" s="416"/>
      <c r="IH46" s="416"/>
      <c r="II46" s="416"/>
      <c r="IJ46" s="416"/>
      <c r="IK46" s="416"/>
      <c r="IL46" s="416"/>
      <c r="IM46" s="416"/>
      <c r="IN46" s="416"/>
      <c r="IO46" s="416"/>
      <c r="IP46" s="416"/>
      <c r="IQ46" s="416"/>
      <c r="IR46" s="416"/>
      <c r="IS46" s="416"/>
      <c r="IT46" s="416"/>
      <c r="IU46" s="416"/>
    </row>
    <row r="47" s="404" customFormat="1" hidden="1" spans="1:255">
      <c r="A47" s="426" t="s">
        <v>904</v>
      </c>
      <c r="B47" s="427" t="s">
        <v>157</v>
      </c>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c r="BQ47" s="416"/>
      <c r="BR47" s="416"/>
      <c r="BS47" s="416"/>
      <c r="BT47" s="416"/>
      <c r="BU47" s="416"/>
      <c r="BV47" s="416"/>
      <c r="BW47" s="416"/>
      <c r="BX47" s="416"/>
      <c r="BY47" s="416"/>
      <c r="BZ47" s="416"/>
      <c r="CA47" s="416"/>
      <c r="CB47" s="416"/>
      <c r="CC47" s="416"/>
      <c r="CD47" s="416"/>
      <c r="CE47" s="416"/>
      <c r="CF47" s="416"/>
      <c r="CG47" s="416"/>
      <c r="CH47" s="416"/>
      <c r="CI47" s="416"/>
      <c r="CJ47" s="416"/>
      <c r="CK47" s="416"/>
      <c r="CL47" s="416"/>
      <c r="CM47" s="416"/>
      <c r="CN47" s="416"/>
      <c r="CO47" s="416"/>
      <c r="CP47" s="416"/>
      <c r="CQ47" s="416"/>
      <c r="CR47" s="416"/>
      <c r="CS47" s="416"/>
      <c r="CT47" s="416"/>
      <c r="CU47" s="416"/>
      <c r="CV47" s="416"/>
      <c r="CW47" s="416"/>
      <c r="CX47" s="416"/>
      <c r="CY47" s="416"/>
      <c r="CZ47" s="416"/>
      <c r="DA47" s="416"/>
      <c r="DB47" s="416"/>
      <c r="DC47" s="416"/>
      <c r="DD47" s="416"/>
      <c r="DE47" s="416"/>
      <c r="DF47" s="416"/>
      <c r="DG47" s="416"/>
      <c r="DH47" s="416"/>
      <c r="DI47" s="416"/>
      <c r="DJ47" s="416"/>
      <c r="DK47" s="416"/>
      <c r="DL47" s="416"/>
      <c r="DM47" s="416"/>
      <c r="DN47" s="416"/>
      <c r="DO47" s="416"/>
      <c r="DP47" s="416"/>
      <c r="DQ47" s="416"/>
      <c r="DR47" s="416"/>
      <c r="DS47" s="416"/>
      <c r="DT47" s="416"/>
      <c r="DU47" s="416"/>
      <c r="DV47" s="416"/>
      <c r="DW47" s="416"/>
      <c r="DX47" s="416"/>
      <c r="DY47" s="416"/>
      <c r="DZ47" s="416"/>
      <c r="EA47" s="416"/>
      <c r="EB47" s="416"/>
      <c r="EC47" s="416"/>
      <c r="ED47" s="416"/>
      <c r="EE47" s="416"/>
      <c r="EF47" s="416"/>
      <c r="EG47" s="416"/>
      <c r="EH47" s="416"/>
      <c r="EI47" s="416"/>
      <c r="EJ47" s="416"/>
      <c r="EK47" s="416"/>
      <c r="EL47" s="416"/>
      <c r="EM47" s="416"/>
      <c r="EN47" s="416"/>
      <c r="EO47" s="416"/>
      <c r="EP47" s="416"/>
      <c r="EQ47" s="416"/>
      <c r="ER47" s="416"/>
      <c r="ES47" s="416"/>
      <c r="ET47" s="416"/>
      <c r="EU47" s="416"/>
      <c r="EV47" s="416"/>
      <c r="EW47" s="416"/>
      <c r="EX47" s="416"/>
      <c r="EY47" s="416"/>
      <c r="EZ47" s="416"/>
      <c r="FA47" s="416"/>
      <c r="FB47" s="416"/>
      <c r="FC47" s="416"/>
      <c r="FD47" s="416"/>
      <c r="FE47" s="416"/>
      <c r="FF47" s="416"/>
      <c r="FG47" s="416"/>
      <c r="FH47" s="416"/>
      <c r="FI47" s="416"/>
      <c r="FJ47" s="416"/>
      <c r="FK47" s="416"/>
      <c r="FL47" s="416"/>
      <c r="FM47" s="416"/>
      <c r="FN47" s="416"/>
      <c r="FO47" s="416"/>
      <c r="FP47" s="416"/>
      <c r="FQ47" s="416"/>
      <c r="FR47" s="416"/>
      <c r="FS47" s="416"/>
      <c r="FT47" s="416"/>
      <c r="FU47" s="416"/>
      <c r="FV47" s="416"/>
      <c r="FW47" s="416"/>
      <c r="FX47" s="416"/>
      <c r="FY47" s="416"/>
      <c r="FZ47" s="416"/>
      <c r="GA47" s="416"/>
      <c r="GB47" s="416"/>
      <c r="GC47" s="416"/>
      <c r="GD47" s="416"/>
      <c r="GE47" s="416"/>
      <c r="GF47" s="416"/>
      <c r="GG47" s="416"/>
      <c r="GH47" s="416"/>
      <c r="GI47" s="416"/>
      <c r="GJ47" s="416"/>
      <c r="GK47" s="416"/>
      <c r="GL47" s="416"/>
      <c r="GM47" s="416"/>
      <c r="GN47" s="416"/>
      <c r="GO47" s="416"/>
      <c r="GP47" s="416"/>
      <c r="GQ47" s="416"/>
      <c r="GR47" s="416"/>
      <c r="GS47" s="416"/>
      <c r="GT47" s="416"/>
      <c r="GU47" s="416"/>
      <c r="GV47" s="416"/>
      <c r="GW47" s="416"/>
      <c r="GX47" s="416"/>
      <c r="GY47" s="416"/>
      <c r="GZ47" s="416"/>
      <c r="HA47" s="416"/>
      <c r="HB47" s="416"/>
      <c r="HC47" s="416"/>
      <c r="HD47" s="416"/>
      <c r="HE47" s="416"/>
      <c r="HF47" s="416"/>
      <c r="HG47" s="416"/>
      <c r="HH47" s="416"/>
      <c r="HI47" s="416"/>
      <c r="HJ47" s="416"/>
      <c r="HK47" s="416"/>
      <c r="HL47" s="416"/>
      <c r="HM47" s="416"/>
      <c r="HN47" s="416"/>
      <c r="HO47" s="416"/>
      <c r="HP47" s="416"/>
      <c r="HQ47" s="416"/>
      <c r="HR47" s="416"/>
      <c r="HS47" s="416"/>
      <c r="HT47" s="416"/>
      <c r="HU47" s="416"/>
      <c r="HV47" s="416"/>
      <c r="HW47" s="416"/>
      <c r="HX47" s="416"/>
      <c r="HY47" s="416"/>
      <c r="HZ47" s="416"/>
      <c r="IA47" s="416"/>
      <c r="IB47" s="416"/>
      <c r="IC47" s="416"/>
      <c r="ID47" s="416"/>
      <c r="IE47" s="416"/>
      <c r="IF47" s="416"/>
      <c r="IG47" s="416"/>
      <c r="IH47" s="416"/>
      <c r="II47" s="416"/>
      <c r="IJ47" s="416"/>
      <c r="IK47" s="416"/>
      <c r="IL47" s="416"/>
      <c r="IM47" s="416"/>
      <c r="IN47" s="416"/>
      <c r="IO47" s="416"/>
      <c r="IP47" s="416"/>
      <c r="IQ47" s="416"/>
      <c r="IR47" s="416"/>
      <c r="IS47" s="416"/>
      <c r="IT47" s="416"/>
      <c r="IU47" s="416"/>
    </row>
    <row r="48" s="404" customFormat="1" hidden="1" spans="1:255">
      <c r="A48" s="426" t="s">
        <v>905</v>
      </c>
      <c r="B48" s="427" t="s">
        <v>920</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416"/>
      <c r="BV48" s="416"/>
      <c r="BW48" s="416"/>
      <c r="BX48" s="416"/>
      <c r="BY48" s="416"/>
      <c r="BZ48" s="416"/>
      <c r="CA48" s="416"/>
      <c r="CB48" s="416"/>
      <c r="CC48" s="416"/>
      <c r="CD48" s="416"/>
      <c r="CE48" s="416"/>
      <c r="CF48" s="416"/>
      <c r="CG48" s="416"/>
      <c r="CH48" s="416"/>
      <c r="CI48" s="416"/>
      <c r="CJ48" s="416"/>
      <c r="CK48" s="416"/>
      <c r="CL48" s="416"/>
      <c r="CM48" s="416"/>
      <c r="CN48" s="416"/>
      <c r="CO48" s="416"/>
      <c r="CP48" s="416"/>
      <c r="CQ48" s="416"/>
      <c r="CR48" s="416"/>
      <c r="CS48" s="416"/>
      <c r="CT48" s="416"/>
      <c r="CU48" s="416"/>
      <c r="CV48" s="416"/>
      <c r="CW48" s="416"/>
      <c r="CX48" s="416"/>
      <c r="CY48" s="416"/>
      <c r="CZ48" s="416"/>
      <c r="DA48" s="416"/>
      <c r="DB48" s="416"/>
      <c r="DC48" s="416"/>
      <c r="DD48" s="416"/>
      <c r="DE48" s="416"/>
      <c r="DF48" s="416"/>
      <c r="DG48" s="416"/>
      <c r="DH48" s="416"/>
      <c r="DI48" s="416"/>
      <c r="DJ48" s="416"/>
      <c r="DK48" s="416"/>
      <c r="DL48" s="416"/>
      <c r="DM48" s="416"/>
      <c r="DN48" s="416"/>
      <c r="DO48" s="416"/>
      <c r="DP48" s="416"/>
      <c r="DQ48" s="416"/>
      <c r="DR48" s="416"/>
      <c r="DS48" s="416"/>
      <c r="DT48" s="416"/>
      <c r="DU48" s="416"/>
      <c r="DV48" s="416"/>
      <c r="DW48" s="416"/>
      <c r="DX48" s="416"/>
      <c r="DY48" s="416"/>
      <c r="DZ48" s="416"/>
      <c r="EA48" s="416"/>
      <c r="EB48" s="416"/>
      <c r="EC48" s="416"/>
      <c r="ED48" s="416"/>
      <c r="EE48" s="416"/>
      <c r="EF48" s="416"/>
      <c r="EG48" s="416"/>
      <c r="EH48" s="416"/>
      <c r="EI48" s="416"/>
      <c r="EJ48" s="416"/>
      <c r="EK48" s="416"/>
      <c r="EL48" s="416"/>
      <c r="EM48" s="416"/>
      <c r="EN48" s="416"/>
      <c r="EO48" s="416"/>
      <c r="EP48" s="416"/>
      <c r="EQ48" s="416"/>
      <c r="ER48" s="416"/>
      <c r="ES48" s="416"/>
      <c r="ET48" s="416"/>
      <c r="EU48" s="416"/>
      <c r="EV48" s="416"/>
      <c r="EW48" s="416"/>
      <c r="EX48" s="416"/>
      <c r="EY48" s="416"/>
      <c r="EZ48" s="416"/>
      <c r="FA48" s="416"/>
      <c r="FB48" s="416"/>
      <c r="FC48" s="416"/>
      <c r="FD48" s="416"/>
      <c r="FE48" s="416"/>
      <c r="FF48" s="416"/>
      <c r="FG48" s="416"/>
      <c r="FH48" s="416"/>
      <c r="FI48" s="416"/>
      <c r="FJ48" s="416"/>
      <c r="FK48" s="416"/>
      <c r="FL48" s="416"/>
      <c r="FM48" s="416"/>
      <c r="FN48" s="416"/>
      <c r="FO48" s="416"/>
      <c r="FP48" s="416"/>
      <c r="FQ48" s="416"/>
      <c r="FR48" s="416"/>
      <c r="FS48" s="416"/>
      <c r="FT48" s="416"/>
      <c r="FU48" s="416"/>
      <c r="FV48" s="416"/>
      <c r="FW48" s="416"/>
      <c r="FX48" s="416"/>
      <c r="FY48" s="416"/>
      <c r="FZ48" s="416"/>
      <c r="GA48" s="416"/>
      <c r="GB48" s="416"/>
      <c r="GC48" s="416"/>
      <c r="GD48" s="416"/>
      <c r="GE48" s="416"/>
      <c r="GF48" s="416"/>
      <c r="GG48" s="416"/>
      <c r="GH48" s="416"/>
      <c r="GI48" s="416"/>
      <c r="GJ48" s="416"/>
      <c r="GK48" s="416"/>
      <c r="GL48" s="416"/>
      <c r="GM48" s="416"/>
      <c r="GN48" s="416"/>
      <c r="GO48" s="416"/>
      <c r="GP48" s="416"/>
      <c r="GQ48" s="416"/>
      <c r="GR48" s="416"/>
      <c r="GS48" s="416"/>
      <c r="GT48" s="416"/>
      <c r="GU48" s="416"/>
      <c r="GV48" s="416"/>
      <c r="GW48" s="416"/>
      <c r="GX48" s="416"/>
      <c r="GY48" s="416"/>
      <c r="GZ48" s="416"/>
      <c r="HA48" s="416"/>
      <c r="HB48" s="416"/>
      <c r="HC48" s="416"/>
      <c r="HD48" s="416"/>
      <c r="HE48" s="416"/>
      <c r="HF48" s="416"/>
      <c r="HG48" s="416"/>
      <c r="HH48" s="416"/>
      <c r="HI48" s="416"/>
      <c r="HJ48" s="416"/>
      <c r="HK48" s="416"/>
      <c r="HL48" s="416"/>
      <c r="HM48" s="416"/>
      <c r="HN48" s="416"/>
      <c r="HO48" s="416"/>
      <c r="HP48" s="416"/>
      <c r="HQ48" s="416"/>
      <c r="HR48" s="416"/>
      <c r="HS48" s="416"/>
      <c r="HT48" s="416"/>
      <c r="HU48" s="416"/>
      <c r="HV48" s="416"/>
      <c r="HW48" s="416"/>
      <c r="HX48" s="416"/>
      <c r="HY48" s="416"/>
      <c r="HZ48" s="416"/>
      <c r="IA48" s="416"/>
      <c r="IB48" s="416"/>
      <c r="IC48" s="416"/>
      <c r="ID48" s="416"/>
      <c r="IE48" s="416"/>
      <c r="IF48" s="416"/>
      <c r="IG48" s="416"/>
      <c r="IH48" s="416"/>
      <c r="II48" s="416"/>
      <c r="IJ48" s="416"/>
      <c r="IK48" s="416"/>
      <c r="IL48" s="416"/>
      <c r="IM48" s="416"/>
      <c r="IN48" s="416"/>
      <c r="IO48" s="416"/>
      <c r="IP48" s="416"/>
      <c r="IQ48" s="416"/>
      <c r="IR48" s="416"/>
      <c r="IS48" s="416"/>
      <c r="IT48" s="416"/>
      <c r="IU48" s="416"/>
    </row>
    <row r="49" s="404" customFormat="1" ht="15" hidden="1" spans="1:255">
      <c r="A49" s="428" t="s">
        <v>906</v>
      </c>
      <c r="B49" s="429" t="s">
        <v>151</v>
      </c>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c r="CT49" s="416"/>
      <c r="CU49" s="416"/>
      <c r="CV49" s="416"/>
      <c r="CW49" s="416"/>
      <c r="CX49" s="416"/>
      <c r="CY49" s="416"/>
      <c r="CZ49" s="416"/>
      <c r="DA49" s="416"/>
      <c r="DB49" s="416"/>
      <c r="DC49" s="416"/>
      <c r="DD49" s="416"/>
      <c r="DE49" s="416"/>
      <c r="DF49" s="416"/>
      <c r="DG49" s="416"/>
      <c r="DH49" s="416"/>
      <c r="DI49" s="416"/>
      <c r="DJ49" s="416"/>
      <c r="DK49" s="416"/>
      <c r="DL49" s="416"/>
      <c r="DM49" s="416"/>
      <c r="DN49" s="416"/>
      <c r="DO49" s="416"/>
      <c r="DP49" s="416"/>
      <c r="DQ49" s="416"/>
      <c r="DR49" s="416"/>
      <c r="DS49" s="416"/>
      <c r="DT49" s="416"/>
      <c r="DU49" s="416"/>
      <c r="DV49" s="416"/>
      <c r="DW49" s="416"/>
      <c r="DX49" s="416"/>
      <c r="DY49" s="416"/>
      <c r="DZ49" s="416"/>
      <c r="EA49" s="416"/>
      <c r="EB49" s="416"/>
      <c r="EC49" s="416"/>
      <c r="ED49" s="416"/>
      <c r="EE49" s="416"/>
      <c r="EF49" s="416"/>
      <c r="EG49" s="416"/>
      <c r="EH49" s="416"/>
      <c r="EI49" s="416"/>
      <c r="EJ49" s="416"/>
      <c r="EK49" s="416"/>
      <c r="EL49" s="416"/>
      <c r="EM49" s="416"/>
      <c r="EN49" s="416"/>
      <c r="EO49" s="416"/>
      <c r="EP49" s="416"/>
      <c r="EQ49" s="416"/>
      <c r="ER49" s="416"/>
      <c r="ES49" s="416"/>
      <c r="ET49" s="416"/>
      <c r="EU49" s="416"/>
      <c r="EV49" s="416"/>
      <c r="EW49" s="416"/>
      <c r="EX49" s="416"/>
      <c r="EY49" s="416"/>
      <c r="EZ49" s="416"/>
      <c r="FA49" s="416"/>
      <c r="FB49" s="416"/>
      <c r="FC49" s="416"/>
      <c r="FD49" s="416"/>
      <c r="FE49" s="416"/>
      <c r="FF49" s="416"/>
      <c r="FG49" s="416"/>
      <c r="FH49" s="416"/>
      <c r="FI49" s="416"/>
      <c r="FJ49" s="416"/>
      <c r="FK49" s="416"/>
      <c r="FL49" s="416"/>
      <c r="FM49" s="416"/>
      <c r="FN49" s="416"/>
      <c r="FO49" s="416"/>
      <c r="FP49" s="416"/>
      <c r="FQ49" s="416"/>
      <c r="FR49" s="416"/>
      <c r="FS49" s="416"/>
      <c r="FT49" s="416"/>
      <c r="FU49" s="416"/>
      <c r="FV49" s="416"/>
      <c r="FW49" s="416"/>
      <c r="FX49" s="416"/>
      <c r="FY49" s="416"/>
      <c r="FZ49" s="416"/>
      <c r="GA49" s="416"/>
      <c r="GB49" s="416"/>
      <c r="GC49" s="416"/>
      <c r="GD49" s="416"/>
      <c r="GE49" s="416"/>
      <c r="GF49" s="416"/>
      <c r="GG49" s="416"/>
      <c r="GH49" s="416"/>
      <c r="GI49" s="416"/>
      <c r="GJ49" s="416"/>
      <c r="GK49" s="416"/>
      <c r="GL49" s="416"/>
      <c r="GM49" s="416"/>
      <c r="GN49" s="416"/>
      <c r="GO49" s="416"/>
      <c r="GP49" s="416"/>
      <c r="GQ49" s="416"/>
      <c r="GR49" s="416"/>
      <c r="GS49" s="416"/>
      <c r="GT49" s="416"/>
      <c r="GU49" s="416"/>
      <c r="GV49" s="416"/>
      <c r="GW49" s="416"/>
      <c r="GX49" s="416"/>
      <c r="GY49" s="416"/>
      <c r="GZ49" s="416"/>
      <c r="HA49" s="416"/>
      <c r="HB49" s="416"/>
      <c r="HC49" s="416"/>
      <c r="HD49" s="416"/>
      <c r="HE49" s="416"/>
      <c r="HF49" s="416"/>
      <c r="HG49" s="416"/>
      <c r="HH49" s="416"/>
      <c r="HI49" s="416"/>
      <c r="HJ49" s="416"/>
      <c r="HK49" s="416"/>
      <c r="HL49" s="416"/>
      <c r="HM49" s="416"/>
      <c r="HN49" s="416"/>
      <c r="HO49" s="416"/>
      <c r="HP49" s="416"/>
      <c r="HQ49" s="416"/>
      <c r="HR49" s="416"/>
      <c r="HS49" s="416"/>
      <c r="HT49" s="416"/>
      <c r="HU49" s="416"/>
      <c r="HV49" s="416"/>
      <c r="HW49" s="416"/>
      <c r="HX49" s="416"/>
      <c r="HY49" s="416"/>
      <c r="HZ49" s="416"/>
      <c r="IA49" s="416"/>
      <c r="IB49" s="416"/>
      <c r="IC49" s="416"/>
      <c r="ID49" s="416"/>
      <c r="IE49" s="416"/>
      <c r="IF49" s="416"/>
      <c r="IG49" s="416"/>
      <c r="IH49" s="416"/>
      <c r="II49" s="416"/>
      <c r="IJ49" s="416"/>
      <c r="IK49" s="416"/>
      <c r="IL49" s="416"/>
      <c r="IM49" s="416"/>
      <c r="IN49" s="416"/>
      <c r="IO49" s="416"/>
      <c r="IP49" s="416"/>
      <c r="IQ49" s="416"/>
      <c r="IR49" s="416"/>
      <c r="IS49" s="416"/>
      <c r="IT49" s="416"/>
      <c r="IU49" s="416"/>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80" t="s">
        <v>989</v>
      </c>
      <c r="B1" s="380"/>
      <c r="C1" s="380"/>
      <c r="D1" s="380"/>
      <c r="E1" s="380"/>
      <c r="F1" s="380"/>
      <c r="G1" s="380"/>
      <c r="H1" s="380"/>
      <c r="I1" s="380"/>
      <c r="J1" s="380"/>
      <c r="K1" s="380"/>
      <c r="L1" s="380"/>
      <c r="M1" s="380"/>
      <c r="N1" s="380"/>
      <c r="O1" s="380"/>
      <c r="P1" s="380"/>
      <c r="Q1" s="380"/>
      <c r="R1" s="380"/>
      <c r="S1" s="380"/>
      <c r="T1" s="380"/>
      <c r="U1" s="380"/>
      <c r="V1" s="380"/>
      <c r="W1" s="380"/>
      <c r="X1" s="380"/>
      <c r="Y1" s="32" t="s">
        <v>143</v>
      </c>
    </row>
    <row r="2" ht="22.5" spans="1:25">
      <c r="A2" s="381" t="s">
        <v>990</v>
      </c>
      <c r="B2" s="381"/>
      <c r="C2" s="381"/>
      <c r="D2" s="381"/>
      <c r="E2" s="381"/>
      <c r="F2" s="381"/>
      <c r="G2" s="381"/>
      <c r="H2" s="381"/>
      <c r="I2" s="381"/>
      <c r="J2" s="381"/>
      <c r="K2" s="381"/>
      <c r="L2" s="381"/>
      <c r="M2" s="381"/>
      <c r="N2" s="381"/>
      <c r="O2" s="381"/>
      <c r="P2" s="381"/>
      <c r="Q2" s="381"/>
      <c r="R2" s="381"/>
      <c r="S2" s="381"/>
      <c r="T2" s="381"/>
      <c r="U2" s="381"/>
      <c r="V2" s="381"/>
      <c r="W2" s="381"/>
      <c r="X2" s="381"/>
      <c r="Y2" s="32" t="s">
        <v>73</v>
      </c>
    </row>
    <row r="3" ht="17.25" spans="1:24">
      <c r="A3" s="382" t="s">
        <v>991</v>
      </c>
      <c r="B3" s="382" t="s">
        <v>73</v>
      </c>
      <c r="C3" s="382" t="s">
        <v>979</v>
      </c>
      <c r="D3" s="382" t="s">
        <v>992</v>
      </c>
      <c r="E3" s="383" t="s">
        <v>75</v>
      </c>
      <c r="F3" s="383" t="s">
        <v>993</v>
      </c>
      <c r="G3" s="383" t="s">
        <v>994</v>
      </c>
      <c r="H3" s="383" t="s">
        <v>995</v>
      </c>
      <c r="I3" s="383" t="s">
        <v>996</v>
      </c>
      <c r="J3" s="383" t="s">
        <v>911</v>
      </c>
      <c r="K3" s="398" t="s">
        <v>997</v>
      </c>
      <c r="L3" s="399" t="s">
        <v>190</v>
      </c>
      <c r="M3" s="399" t="s">
        <v>998</v>
      </c>
      <c r="N3" s="399" t="s">
        <v>999</v>
      </c>
      <c r="O3" s="383" t="s">
        <v>256</v>
      </c>
      <c r="P3" s="383" t="s">
        <v>77</v>
      </c>
      <c r="Q3" s="383" t="s">
        <v>1000</v>
      </c>
      <c r="R3" s="383" t="s">
        <v>915</v>
      </c>
      <c r="S3" s="383" t="s">
        <v>916</v>
      </c>
      <c r="T3" s="383" t="s">
        <v>917</v>
      </c>
      <c r="U3" s="398" t="s">
        <v>1001</v>
      </c>
      <c r="V3" s="399" t="s">
        <v>157</v>
      </c>
      <c r="W3" s="399" t="s">
        <v>920</v>
      </c>
      <c r="X3" s="399" t="s">
        <v>151</v>
      </c>
    </row>
    <row r="4" ht="17.25" spans="1:24">
      <c r="A4" s="382"/>
      <c r="B4" s="384" t="s">
        <v>885</v>
      </c>
      <c r="C4" s="384">
        <v>1</v>
      </c>
      <c r="D4" s="384">
        <v>2</v>
      </c>
      <c r="E4" s="384" t="s">
        <v>886</v>
      </c>
      <c r="F4" s="384" t="s">
        <v>1002</v>
      </c>
      <c r="G4" s="384" t="s">
        <v>888</v>
      </c>
      <c r="H4" s="384" t="s">
        <v>889</v>
      </c>
      <c r="I4" s="384" t="s">
        <v>890</v>
      </c>
      <c r="J4" s="384" t="s">
        <v>891</v>
      </c>
      <c r="K4" s="384" t="s">
        <v>892</v>
      </c>
      <c r="L4" s="384" t="s">
        <v>1003</v>
      </c>
      <c r="M4" s="384" t="s">
        <v>894</v>
      </c>
      <c r="N4" s="384" t="s">
        <v>895</v>
      </c>
      <c r="O4" s="384" t="s">
        <v>896</v>
      </c>
      <c r="P4" s="384" t="s">
        <v>897</v>
      </c>
      <c r="Q4" s="384" t="s">
        <v>898</v>
      </c>
      <c r="R4" s="384" t="s">
        <v>899</v>
      </c>
      <c r="S4" s="384" t="s">
        <v>900</v>
      </c>
      <c r="T4" s="384" t="s">
        <v>901</v>
      </c>
      <c r="U4" s="384" t="s">
        <v>902</v>
      </c>
      <c r="V4" s="384" t="s">
        <v>904</v>
      </c>
      <c r="W4" s="384" t="s">
        <v>905</v>
      </c>
      <c r="X4" s="384" t="s">
        <v>906</v>
      </c>
    </row>
    <row r="5" ht="17.25" spans="1:24">
      <c r="A5" s="385" t="s">
        <v>1004</v>
      </c>
      <c r="B5" s="386">
        <v>0.5</v>
      </c>
      <c r="C5" s="387">
        <v>106.7</v>
      </c>
      <c r="D5" s="387">
        <v>106.7</v>
      </c>
      <c r="E5" s="387">
        <v>74.6</v>
      </c>
      <c r="F5" s="387">
        <v>109.3</v>
      </c>
      <c r="G5" s="387">
        <v>115.2</v>
      </c>
      <c r="H5" s="388">
        <v>160.4</v>
      </c>
      <c r="I5" s="388">
        <v>160.4</v>
      </c>
      <c r="J5" s="400">
        <v>141.7</v>
      </c>
      <c r="K5" s="388">
        <v>228.9</v>
      </c>
      <c r="L5" s="400">
        <v>80.4</v>
      </c>
      <c r="M5" s="388">
        <v>84.5</v>
      </c>
      <c r="N5" s="387">
        <v>106.7</v>
      </c>
      <c r="O5" s="401">
        <v>100.8</v>
      </c>
      <c r="P5" s="387">
        <v>70.3</v>
      </c>
      <c r="Q5" s="387">
        <v>71.1</v>
      </c>
      <c r="R5" s="387">
        <v>68.5</v>
      </c>
      <c r="S5" s="387">
        <v>59.4</v>
      </c>
      <c r="T5" s="387">
        <v>80.1</v>
      </c>
      <c r="U5" s="387">
        <v>121.35</v>
      </c>
      <c r="V5" s="387">
        <v>51.8</v>
      </c>
      <c r="W5" s="387">
        <v>70.6</v>
      </c>
      <c r="X5" s="387">
        <v>58.3</v>
      </c>
    </row>
    <row r="6" ht="17.25" spans="1:24">
      <c r="A6" s="385"/>
      <c r="B6" s="385"/>
      <c r="C6" s="385"/>
      <c r="D6" s="385"/>
      <c r="E6" s="385"/>
      <c r="F6" s="385"/>
      <c r="G6" s="385"/>
      <c r="H6" s="385"/>
      <c r="I6" s="385"/>
      <c r="J6" s="385"/>
      <c r="K6" s="385"/>
      <c r="L6" s="385"/>
      <c r="M6" s="385"/>
      <c r="N6" s="385"/>
      <c r="O6" s="385"/>
      <c r="P6" s="385"/>
      <c r="Q6" s="385"/>
      <c r="R6" s="385"/>
      <c r="S6" s="385"/>
      <c r="T6" s="385"/>
      <c r="U6" s="385"/>
      <c r="V6" s="385"/>
      <c r="W6" s="385"/>
      <c r="X6" s="385"/>
    </row>
    <row r="7" ht="17.25" spans="1:24">
      <c r="A7" s="343" t="s">
        <v>1005</v>
      </c>
      <c r="B7" s="389">
        <v>0.5</v>
      </c>
      <c r="C7" s="387">
        <v>153.5</v>
      </c>
      <c r="D7" s="387">
        <v>156.9</v>
      </c>
      <c r="E7" s="387">
        <v>128</v>
      </c>
      <c r="F7" s="387">
        <v>201.8</v>
      </c>
      <c r="G7" s="387">
        <v>167.3</v>
      </c>
      <c r="H7" s="388">
        <v>230.8</v>
      </c>
      <c r="I7" s="388">
        <v>229.6</v>
      </c>
      <c r="J7" s="400">
        <v>192.5</v>
      </c>
      <c r="K7" s="388">
        <v>392.5</v>
      </c>
      <c r="L7" s="400">
        <v>120.3</v>
      </c>
      <c r="M7" s="388">
        <v>159.8</v>
      </c>
      <c r="N7" s="387">
        <v>156.5</v>
      </c>
      <c r="O7" s="402">
        <v>162.6</v>
      </c>
      <c r="P7" s="387">
        <v>100.5</v>
      </c>
      <c r="Q7" s="387">
        <v>79.6</v>
      </c>
      <c r="R7" s="387">
        <v>84.2</v>
      </c>
      <c r="S7" s="387">
        <v>94.2</v>
      </c>
      <c r="T7" s="387">
        <v>121.7</v>
      </c>
      <c r="U7" s="387">
        <v>181.55</v>
      </c>
      <c r="V7" s="387">
        <v>84.5</v>
      </c>
      <c r="W7" s="387">
        <v>85.1</v>
      </c>
      <c r="X7" s="387">
        <v>95.4</v>
      </c>
    </row>
    <row r="8" ht="17.25" spans="1:24">
      <c r="A8" s="343"/>
      <c r="B8" s="389">
        <v>1</v>
      </c>
      <c r="C8" s="387">
        <v>174</v>
      </c>
      <c r="D8" s="387">
        <v>178.6</v>
      </c>
      <c r="E8" s="387">
        <v>150.7</v>
      </c>
      <c r="F8" s="387">
        <v>237.6</v>
      </c>
      <c r="G8" s="387">
        <v>194.9</v>
      </c>
      <c r="H8" s="388">
        <v>285</v>
      </c>
      <c r="I8" s="388">
        <v>278.7</v>
      </c>
      <c r="J8" s="400">
        <v>241.2</v>
      </c>
      <c r="K8" s="388">
        <v>515.3</v>
      </c>
      <c r="L8" s="400">
        <v>141.1</v>
      </c>
      <c r="M8" s="388">
        <v>182.5</v>
      </c>
      <c r="N8" s="387">
        <v>178</v>
      </c>
      <c r="O8" s="402">
        <v>178</v>
      </c>
      <c r="P8" s="387">
        <v>101.7</v>
      </c>
      <c r="Q8" s="387">
        <v>81.8</v>
      </c>
      <c r="R8" s="387">
        <v>84.2</v>
      </c>
      <c r="S8" s="387">
        <v>100.3</v>
      </c>
      <c r="T8" s="387">
        <v>146.4</v>
      </c>
      <c r="U8" s="387">
        <v>225.8</v>
      </c>
      <c r="V8" s="387">
        <v>82.3</v>
      </c>
      <c r="W8" s="387">
        <v>85.2</v>
      </c>
      <c r="X8" s="387">
        <v>96.2</v>
      </c>
    </row>
    <row r="9" ht="17.25" spans="1:24">
      <c r="A9" s="343"/>
      <c r="B9" s="389">
        <v>1.5</v>
      </c>
      <c r="C9" s="387">
        <v>211.1</v>
      </c>
      <c r="D9" s="387">
        <v>216.6</v>
      </c>
      <c r="E9" s="387">
        <v>169.1</v>
      </c>
      <c r="F9" s="387">
        <v>274</v>
      </c>
      <c r="G9" s="387">
        <v>218.8</v>
      </c>
      <c r="H9" s="388">
        <v>317.8</v>
      </c>
      <c r="I9" s="388">
        <v>313.9</v>
      </c>
      <c r="J9" s="400">
        <v>301.6</v>
      </c>
      <c r="K9" s="388">
        <v>607.1</v>
      </c>
      <c r="L9" s="400">
        <v>158.4</v>
      </c>
      <c r="M9" s="388">
        <v>203.7</v>
      </c>
      <c r="N9" s="387">
        <v>215.7</v>
      </c>
      <c r="O9" s="402">
        <v>200</v>
      </c>
      <c r="P9" s="387">
        <v>117.9</v>
      </c>
      <c r="Q9" s="387">
        <v>92.6</v>
      </c>
      <c r="R9" s="387">
        <v>95.3</v>
      </c>
      <c r="S9" s="387">
        <v>113.2</v>
      </c>
      <c r="T9" s="387">
        <v>167.7</v>
      </c>
      <c r="U9" s="387">
        <v>266.95</v>
      </c>
      <c r="V9" s="387">
        <v>93.2</v>
      </c>
      <c r="W9" s="387">
        <v>96.4</v>
      </c>
      <c r="X9" s="387">
        <v>108.6</v>
      </c>
    </row>
    <row r="10" ht="17.25" spans="1:24">
      <c r="A10" s="343"/>
      <c r="B10" s="389">
        <v>2</v>
      </c>
      <c r="C10" s="387">
        <v>232.9</v>
      </c>
      <c r="D10" s="387">
        <v>239.3</v>
      </c>
      <c r="E10" s="387">
        <v>180.3</v>
      </c>
      <c r="F10" s="387">
        <v>303.2</v>
      </c>
      <c r="G10" s="387">
        <v>235.4</v>
      </c>
      <c r="H10" s="388">
        <v>342.1</v>
      </c>
      <c r="I10" s="388">
        <v>342</v>
      </c>
      <c r="J10" s="400">
        <v>346.8</v>
      </c>
      <c r="K10" s="388">
        <v>691.7</v>
      </c>
      <c r="L10" s="400">
        <v>168.5</v>
      </c>
      <c r="M10" s="388">
        <v>219.2</v>
      </c>
      <c r="N10" s="387">
        <v>238.3</v>
      </c>
      <c r="O10" s="402">
        <v>214.8</v>
      </c>
      <c r="P10" s="387">
        <v>126.9</v>
      </c>
      <c r="Q10" s="387">
        <v>96.3</v>
      </c>
      <c r="R10" s="387">
        <v>99.3</v>
      </c>
      <c r="S10" s="387">
        <v>118.9</v>
      </c>
      <c r="T10" s="387">
        <v>181.8</v>
      </c>
      <c r="U10" s="387">
        <v>292.9</v>
      </c>
      <c r="V10" s="387">
        <v>96.9</v>
      </c>
      <c r="W10" s="387">
        <v>100.4</v>
      </c>
      <c r="X10" s="387">
        <v>113.9</v>
      </c>
    </row>
    <row r="11" ht="17.25" spans="1:24">
      <c r="A11" s="343"/>
      <c r="B11" s="389">
        <v>2.5</v>
      </c>
      <c r="C11" s="387">
        <v>270</v>
      </c>
      <c r="D11" s="387">
        <v>277.3</v>
      </c>
      <c r="E11" s="387">
        <v>198.6</v>
      </c>
      <c r="F11" s="387">
        <v>339.6</v>
      </c>
      <c r="G11" s="387">
        <v>259.3</v>
      </c>
      <c r="H11" s="388">
        <v>374.9</v>
      </c>
      <c r="I11" s="388">
        <v>377.2</v>
      </c>
      <c r="J11" s="400">
        <v>407.1</v>
      </c>
      <c r="K11" s="388">
        <v>783.6</v>
      </c>
      <c r="L11" s="400">
        <v>185.8</v>
      </c>
      <c r="M11" s="388">
        <v>240.4</v>
      </c>
      <c r="N11" s="387">
        <v>276</v>
      </c>
      <c r="O11" s="402">
        <v>236.8</v>
      </c>
      <c r="P11" s="387">
        <v>143</v>
      </c>
      <c r="Q11" s="387">
        <v>107.1</v>
      </c>
      <c r="R11" s="387">
        <v>110.4</v>
      </c>
      <c r="S11" s="387">
        <v>131.7</v>
      </c>
      <c r="T11" s="387">
        <v>203.1</v>
      </c>
      <c r="U11" s="387">
        <v>334.05</v>
      </c>
      <c r="V11" s="387">
        <v>107.8</v>
      </c>
      <c r="W11" s="387">
        <v>111.7</v>
      </c>
      <c r="X11" s="387">
        <v>126.3</v>
      </c>
    </row>
    <row r="12" ht="17.25" spans="1:24">
      <c r="A12" s="343"/>
      <c r="B12" s="389">
        <v>3</v>
      </c>
      <c r="C12" s="387">
        <v>290</v>
      </c>
      <c r="D12" s="387">
        <v>297.6</v>
      </c>
      <c r="E12" s="387">
        <v>208.2</v>
      </c>
      <c r="F12" s="387">
        <v>370.3</v>
      </c>
      <c r="G12" s="387">
        <v>275.6</v>
      </c>
      <c r="H12" s="388">
        <v>419.7</v>
      </c>
      <c r="I12" s="388">
        <v>419.2</v>
      </c>
      <c r="J12" s="400">
        <v>462.3</v>
      </c>
      <c r="K12" s="388">
        <v>837.4</v>
      </c>
      <c r="L12" s="400">
        <v>170</v>
      </c>
      <c r="M12" s="388">
        <v>254.4</v>
      </c>
      <c r="N12" s="387">
        <v>295.9</v>
      </c>
      <c r="O12" s="402">
        <v>229.4</v>
      </c>
      <c r="P12" s="387">
        <v>140.9</v>
      </c>
      <c r="Q12" s="387">
        <v>105</v>
      </c>
      <c r="R12" s="387">
        <v>107.4</v>
      </c>
      <c r="S12" s="387">
        <v>128.9</v>
      </c>
      <c r="T12" s="387">
        <v>200.4</v>
      </c>
      <c r="U12" s="387">
        <v>363.8</v>
      </c>
      <c r="V12" s="387">
        <v>108.3</v>
      </c>
      <c r="W12" s="387">
        <v>108.7</v>
      </c>
      <c r="X12" s="387">
        <v>123.3</v>
      </c>
    </row>
    <row r="13" ht="17.25" spans="1:24">
      <c r="A13" s="343"/>
      <c r="B13" s="389">
        <v>3.5</v>
      </c>
      <c r="C13" s="387">
        <v>324.8</v>
      </c>
      <c r="D13" s="387">
        <v>333.9</v>
      </c>
      <c r="E13" s="387">
        <v>236.1</v>
      </c>
      <c r="F13" s="387">
        <v>415.2</v>
      </c>
      <c r="G13" s="387">
        <v>309.3</v>
      </c>
      <c r="H13" s="388">
        <v>471.1</v>
      </c>
      <c r="I13" s="388">
        <v>467.6</v>
      </c>
      <c r="J13" s="400">
        <v>521.5</v>
      </c>
      <c r="K13" s="388">
        <v>979.9</v>
      </c>
      <c r="L13" s="400">
        <v>192.9</v>
      </c>
      <c r="M13" s="388">
        <v>285.6</v>
      </c>
      <c r="N13" s="387">
        <v>332</v>
      </c>
      <c r="O13" s="402">
        <v>258.2</v>
      </c>
      <c r="P13" s="387">
        <v>157.5</v>
      </c>
      <c r="Q13" s="387">
        <v>119.5</v>
      </c>
      <c r="R13" s="387">
        <v>122.2</v>
      </c>
      <c r="S13" s="387">
        <v>146.5</v>
      </c>
      <c r="T13" s="387">
        <v>224.7</v>
      </c>
      <c r="U13" s="387">
        <v>413.05</v>
      </c>
      <c r="V13" s="387">
        <v>123.2</v>
      </c>
      <c r="W13" s="387">
        <v>123.7</v>
      </c>
      <c r="X13" s="387">
        <v>140.2</v>
      </c>
    </row>
    <row r="14" ht="17.25" spans="1:24">
      <c r="A14" s="343"/>
      <c r="B14" s="389">
        <v>4</v>
      </c>
      <c r="C14" s="387">
        <v>344.3</v>
      </c>
      <c r="D14" s="387">
        <v>354.9</v>
      </c>
      <c r="E14" s="387">
        <v>256.7</v>
      </c>
      <c r="F14" s="387">
        <v>452.9</v>
      </c>
      <c r="G14" s="387">
        <v>335.8</v>
      </c>
      <c r="H14" s="388">
        <v>514</v>
      </c>
      <c r="I14" s="388">
        <v>508.8</v>
      </c>
      <c r="J14" s="400">
        <v>565.5</v>
      </c>
      <c r="K14" s="388">
        <v>1115.2</v>
      </c>
      <c r="L14" s="400">
        <v>208.6</v>
      </c>
      <c r="M14" s="388">
        <v>311</v>
      </c>
      <c r="N14" s="387">
        <v>352.8</v>
      </c>
      <c r="O14" s="402">
        <v>279.8</v>
      </c>
      <c r="P14" s="387">
        <v>166.9</v>
      </c>
      <c r="Q14" s="387">
        <v>126.8</v>
      </c>
      <c r="R14" s="387">
        <v>129.8</v>
      </c>
      <c r="S14" s="387">
        <v>156.9</v>
      </c>
      <c r="T14" s="387">
        <v>241.8</v>
      </c>
      <c r="U14" s="387">
        <v>447</v>
      </c>
      <c r="V14" s="387">
        <v>131</v>
      </c>
      <c r="W14" s="387">
        <v>131.5</v>
      </c>
      <c r="X14" s="387">
        <v>149.8</v>
      </c>
    </row>
    <row r="15" ht="17.25" spans="1:24">
      <c r="A15" s="343"/>
      <c r="B15" s="389">
        <v>4.5</v>
      </c>
      <c r="C15" s="387">
        <v>379.1</v>
      </c>
      <c r="D15" s="387">
        <v>391.1</v>
      </c>
      <c r="E15" s="387">
        <v>284.5</v>
      </c>
      <c r="F15" s="387">
        <v>497.8</v>
      </c>
      <c r="G15" s="387">
        <v>369.4</v>
      </c>
      <c r="H15" s="388">
        <v>565.3</v>
      </c>
      <c r="I15" s="388">
        <v>557.3</v>
      </c>
      <c r="J15" s="400">
        <v>624.7</v>
      </c>
      <c r="K15" s="388">
        <v>1257.6</v>
      </c>
      <c r="L15" s="400">
        <v>231.5</v>
      </c>
      <c r="M15" s="388">
        <v>342</v>
      </c>
      <c r="N15" s="387">
        <v>388.8</v>
      </c>
      <c r="O15" s="402">
        <v>308.6</v>
      </c>
      <c r="P15" s="387">
        <v>183.5</v>
      </c>
      <c r="Q15" s="387">
        <v>141.3</v>
      </c>
      <c r="R15" s="387">
        <v>144.6</v>
      </c>
      <c r="S15" s="387">
        <v>174.6</v>
      </c>
      <c r="T15" s="387">
        <v>266.1</v>
      </c>
      <c r="U15" s="387">
        <v>496.25</v>
      </c>
      <c r="V15" s="387">
        <v>145.9</v>
      </c>
      <c r="W15" s="387">
        <v>146.5</v>
      </c>
      <c r="X15" s="387">
        <v>166.7</v>
      </c>
    </row>
    <row r="16" ht="17.25" spans="1:24">
      <c r="A16" s="343"/>
      <c r="B16" s="389">
        <v>5</v>
      </c>
      <c r="C16" s="387">
        <v>398.7</v>
      </c>
      <c r="D16" s="387">
        <v>412.1</v>
      </c>
      <c r="E16" s="387">
        <v>305.2</v>
      </c>
      <c r="F16" s="387">
        <v>535.5</v>
      </c>
      <c r="G16" s="387">
        <v>395.9</v>
      </c>
      <c r="H16" s="388">
        <v>608.3</v>
      </c>
      <c r="I16" s="388">
        <v>598.5</v>
      </c>
      <c r="J16" s="400">
        <v>668.7</v>
      </c>
      <c r="K16" s="388">
        <v>1392.9</v>
      </c>
      <c r="L16" s="400">
        <v>247.2</v>
      </c>
      <c r="M16" s="388">
        <v>367.4</v>
      </c>
      <c r="N16" s="387">
        <v>409.6</v>
      </c>
      <c r="O16" s="402">
        <v>330.2</v>
      </c>
      <c r="P16" s="387">
        <v>193</v>
      </c>
      <c r="Q16" s="387">
        <v>148.6</v>
      </c>
      <c r="R16" s="387">
        <v>152.3</v>
      </c>
      <c r="S16" s="387">
        <v>185</v>
      </c>
      <c r="T16" s="387">
        <v>283.3</v>
      </c>
      <c r="U16" s="387">
        <v>530.2</v>
      </c>
      <c r="V16" s="387">
        <v>153.6</v>
      </c>
      <c r="W16" s="387">
        <v>154.3</v>
      </c>
      <c r="X16" s="387">
        <v>176.4</v>
      </c>
    </row>
    <row r="17" ht="17.25" spans="1:24">
      <c r="A17" s="343"/>
      <c r="B17" s="389">
        <v>5.5</v>
      </c>
      <c r="C17" s="387">
        <v>431.6</v>
      </c>
      <c r="D17" s="387">
        <v>445.7</v>
      </c>
      <c r="E17" s="387">
        <v>306.4</v>
      </c>
      <c r="F17" s="387">
        <v>585.2</v>
      </c>
      <c r="G17" s="387">
        <v>413.8</v>
      </c>
      <c r="H17" s="388">
        <v>642.3</v>
      </c>
      <c r="I17" s="388">
        <v>636.1</v>
      </c>
      <c r="J17" s="400">
        <v>866.6</v>
      </c>
      <c r="K17" s="388">
        <v>1305.9</v>
      </c>
      <c r="L17" s="400">
        <v>239.5</v>
      </c>
      <c r="M17" s="388">
        <v>375.8</v>
      </c>
      <c r="N17" s="387">
        <v>443.2</v>
      </c>
      <c r="O17" s="402">
        <v>328.9</v>
      </c>
      <c r="P17" s="387">
        <v>196.8</v>
      </c>
      <c r="Q17" s="387">
        <v>159.4</v>
      </c>
      <c r="R17" s="387">
        <v>156.7</v>
      </c>
      <c r="S17" s="387">
        <v>189.7</v>
      </c>
      <c r="T17" s="387">
        <v>287.8</v>
      </c>
      <c r="U17" s="387">
        <v>545.65</v>
      </c>
      <c r="V17" s="387">
        <v>158.2</v>
      </c>
      <c r="W17" s="387">
        <v>158.8</v>
      </c>
      <c r="X17" s="387">
        <v>180.8</v>
      </c>
    </row>
    <row r="18" ht="17.25" spans="1:24">
      <c r="A18" s="343"/>
      <c r="B18" s="389">
        <v>6</v>
      </c>
      <c r="C18" s="387">
        <v>450.1</v>
      </c>
      <c r="D18" s="387">
        <v>464.5</v>
      </c>
      <c r="E18" s="387">
        <v>314.7</v>
      </c>
      <c r="F18" s="387">
        <v>615.8</v>
      </c>
      <c r="G18" s="387">
        <v>430.8</v>
      </c>
      <c r="H18" s="388">
        <v>669.4</v>
      </c>
      <c r="I18" s="388">
        <v>662.9</v>
      </c>
      <c r="J18" s="400">
        <v>891.8</v>
      </c>
      <c r="K18" s="388">
        <v>1359.4</v>
      </c>
      <c r="L18" s="400">
        <v>245</v>
      </c>
      <c r="M18" s="388">
        <v>391.5</v>
      </c>
      <c r="N18" s="387">
        <v>461.9</v>
      </c>
      <c r="O18" s="402">
        <v>341.7</v>
      </c>
      <c r="P18" s="387">
        <v>204.4</v>
      </c>
      <c r="Q18" s="387">
        <v>161.7</v>
      </c>
      <c r="R18" s="387">
        <v>158.9</v>
      </c>
      <c r="S18" s="387">
        <v>193.2</v>
      </c>
      <c r="T18" s="387">
        <v>299.8</v>
      </c>
      <c r="U18" s="387">
        <v>570.8</v>
      </c>
      <c r="V18" s="387">
        <v>160.5</v>
      </c>
      <c r="W18" s="387">
        <v>161.1</v>
      </c>
      <c r="X18" s="387">
        <v>184</v>
      </c>
    </row>
    <row r="19" ht="17.25" spans="1:24">
      <c r="A19" s="343"/>
      <c r="B19" s="389">
        <v>6.5</v>
      </c>
      <c r="C19" s="387">
        <v>483.7</v>
      </c>
      <c r="D19" s="387">
        <v>498.5</v>
      </c>
      <c r="E19" s="387">
        <v>330.1</v>
      </c>
      <c r="F19" s="387">
        <v>653.6</v>
      </c>
      <c r="G19" s="387">
        <v>455.1</v>
      </c>
      <c r="H19" s="388">
        <v>704.8</v>
      </c>
      <c r="I19" s="388">
        <v>696.9</v>
      </c>
      <c r="J19" s="400">
        <v>932.3</v>
      </c>
      <c r="K19" s="388">
        <v>1420.2</v>
      </c>
      <c r="L19" s="400">
        <v>257.8</v>
      </c>
      <c r="M19" s="388">
        <v>412.7</v>
      </c>
      <c r="N19" s="387">
        <v>495.8</v>
      </c>
      <c r="O19" s="402">
        <v>361.7</v>
      </c>
      <c r="P19" s="387">
        <v>219.2</v>
      </c>
      <c r="Q19" s="387">
        <v>171.2</v>
      </c>
      <c r="R19" s="387">
        <v>168.3</v>
      </c>
      <c r="S19" s="387">
        <v>203.9</v>
      </c>
      <c r="T19" s="387">
        <v>319</v>
      </c>
      <c r="U19" s="387">
        <v>611.25</v>
      </c>
      <c r="V19" s="387">
        <v>170</v>
      </c>
      <c r="W19" s="387">
        <v>170.5</v>
      </c>
      <c r="X19" s="387">
        <v>194.4</v>
      </c>
    </row>
    <row r="20" ht="17.25" spans="1:24">
      <c r="A20" s="343"/>
      <c r="B20" s="389">
        <v>7</v>
      </c>
      <c r="C20" s="387">
        <v>502.2</v>
      </c>
      <c r="D20" s="387">
        <v>517.3</v>
      </c>
      <c r="E20" s="387">
        <v>338.4</v>
      </c>
      <c r="F20" s="387">
        <v>684.1</v>
      </c>
      <c r="G20" s="387">
        <v>472.1</v>
      </c>
      <c r="H20" s="388">
        <v>731.9</v>
      </c>
      <c r="I20" s="388">
        <v>723.7</v>
      </c>
      <c r="J20" s="400">
        <v>957.5</v>
      </c>
      <c r="K20" s="388">
        <v>1473.7</v>
      </c>
      <c r="L20" s="400">
        <v>263.3</v>
      </c>
      <c r="M20" s="388">
        <v>428.5</v>
      </c>
      <c r="N20" s="387">
        <v>514.4</v>
      </c>
      <c r="O20" s="402">
        <v>374.5</v>
      </c>
      <c r="P20" s="387">
        <v>226.8</v>
      </c>
      <c r="Q20" s="387">
        <v>173.5</v>
      </c>
      <c r="R20" s="387">
        <v>170.5</v>
      </c>
      <c r="S20" s="387">
        <v>207.5</v>
      </c>
      <c r="T20" s="387">
        <v>331</v>
      </c>
      <c r="U20" s="387">
        <v>636.4</v>
      </c>
      <c r="V20" s="387">
        <v>172.2</v>
      </c>
      <c r="W20" s="387">
        <v>172.8</v>
      </c>
      <c r="X20" s="387">
        <v>197.6</v>
      </c>
    </row>
    <row r="21" ht="17.25" spans="1:24">
      <c r="A21" s="343"/>
      <c r="B21" s="389">
        <v>7.5</v>
      </c>
      <c r="C21" s="387">
        <v>535.9</v>
      </c>
      <c r="D21" s="387">
        <v>551.2</v>
      </c>
      <c r="E21" s="387">
        <v>353.8</v>
      </c>
      <c r="F21" s="387">
        <v>721.9</v>
      </c>
      <c r="G21" s="387">
        <v>496.3</v>
      </c>
      <c r="H21" s="388">
        <v>767.3</v>
      </c>
      <c r="I21" s="388">
        <v>757.7</v>
      </c>
      <c r="J21" s="400">
        <v>997.9</v>
      </c>
      <c r="K21" s="388">
        <v>1534.5</v>
      </c>
      <c r="L21" s="400">
        <v>276.1</v>
      </c>
      <c r="M21" s="388">
        <v>449.7</v>
      </c>
      <c r="N21" s="387">
        <v>548.3</v>
      </c>
      <c r="O21" s="402">
        <v>394.5</v>
      </c>
      <c r="P21" s="387">
        <v>241.6</v>
      </c>
      <c r="Q21" s="387">
        <v>183</v>
      </c>
      <c r="R21" s="387">
        <v>179.9</v>
      </c>
      <c r="S21" s="387">
        <v>218.2</v>
      </c>
      <c r="T21" s="387">
        <v>350.2</v>
      </c>
      <c r="U21" s="387">
        <v>676.85</v>
      </c>
      <c r="V21" s="387">
        <v>181.7</v>
      </c>
      <c r="W21" s="387">
        <v>182.3</v>
      </c>
      <c r="X21" s="387">
        <v>207.9</v>
      </c>
    </row>
    <row r="22" ht="17.25" spans="1:24">
      <c r="A22" s="343"/>
      <c r="B22" s="389">
        <v>8</v>
      </c>
      <c r="C22" s="387">
        <v>554.4</v>
      </c>
      <c r="D22" s="387">
        <v>570</v>
      </c>
      <c r="E22" s="387">
        <v>362.1</v>
      </c>
      <c r="F22" s="387">
        <v>752.5</v>
      </c>
      <c r="G22" s="387">
        <v>513.4</v>
      </c>
      <c r="H22" s="388">
        <v>794.4</v>
      </c>
      <c r="I22" s="388">
        <v>784.5</v>
      </c>
      <c r="J22" s="400">
        <v>1023.2</v>
      </c>
      <c r="K22" s="388">
        <v>1588.1</v>
      </c>
      <c r="L22" s="400">
        <v>281.6</v>
      </c>
      <c r="M22" s="388">
        <v>465.4</v>
      </c>
      <c r="N22" s="387">
        <v>566.9</v>
      </c>
      <c r="O22" s="402">
        <v>407.4</v>
      </c>
      <c r="P22" s="387">
        <v>249.2</v>
      </c>
      <c r="Q22" s="387">
        <v>185.3</v>
      </c>
      <c r="R22" s="387">
        <v>182.2</v>
      </c>
      <c r="S22" s="387">
        <v>221.7</v>
      </c>
      <c r="T22" s="387">
        <v>362.1</v>
      </c>
      <c r="U22" s="387">
        <v>702.1</v>
      </c>
      <c r="V22" s="387">
        <v>184</v>
      </c>
      <c r="W22" s="387">
        <v>184.6</v>
      </c>
      <c r="X22" s="387">
        <v>211.1</v>
      </c>
    </row>
    <row r="23" ht="17.25" spans="1:24">
      <c r="A23" s="343"/>
      <c r="B23" s="389">
        <v>8.5</v>
      </c>
      <c r="C23" s="387">
        <v>588</v>
      </c>
      <c r="D23" s="387">
        <v>604</v>
      </c>
      <c r="E23" s="387">
        <v>377.5</v>
      </c>
      <c r="F23" s="387">
        <v>790.3</v>
      </c>
      <c r="G23" s="387">
        <v>537.6</v>
      </c>
      <c r="H23" s="388">
        <v>829.8</v>
      </c>
      <c r="I23" s="388">
        <v>818.5</v>
      </c>
      <c r="J23" s="400">
        <v>1063.6</v>
      </c>
      <c r="K23" s="388">
        <v>1648.8</v>
      </c>
      <c r="L23" s="400">
        <v>294.3</v>
      </c>
      <c r="M23" s="388">
        <v>486.6</v>
      </c>
      <c r="N23" s="387">
        <v>600.8</v>
      </c>
      <c r="O23" s="402">
        <v>427.4</v>
      </c>
      <c r="P23" s="387">
        <v>264</v>
      </c>
      <c r="Q23" s="387">
        <v>194.8</v>
      </c>
      <c r="R23" s="387">
        <v>191.5</v>
      </c>
      <c r="S23" s="387">
        <v>232.5</v>
      </c>
      <c r="T23" s="387">
        <v>381.3</v>
      </c>
      <c r="U23" s="387">
        <v>742.45</v>
      </c>
      <c r="V23" s="387">
        <v>193.4</v>
      </c>
      <c r="W23" s="387">
        <v>194.1</v>
      </c>
      <c r="X23" s="387">
        <v>221.5</v>
      </c>
    </row>
    <row r="24" ht="17.25" spans="1:24">
      <c r="A24" s="343"/>
      <c r="B24" s="389">
        <v>9</v>
      </c>
      <c r="C24" s="387">
        <v>606.5</v>
      </c>
      <c r="D24" s="387">
        <v>622.8</v>
      </c>
      <c r="E24" s="387">
        <v>385.8</v>
      </c>
      <c r="F24" s="387">
        <v>820.8</v>
      </c>
      <c r="G24" s="387">
        <v>554.7</v>
      </c>
      <c r="H24" s="388">
        <v>856.9</v>
      </c>
      <c r="I24" s="388">
        <v>845.3</v>
      </c>
      <c r="J24" s="400">
        <v>1088.8</v>
      </c>
      <c r="K24" s="388">
        <v>1702.4</v>
      </c>
      <c r="L24" s="400">
        <v>299.9</v>
      </c>
      <c r="M24" s="388">
        <v>502.3</v>
      </c>
      <c r="N24" s="387">
        <v>619.5</v>
      </c>
      <c r="O24" s="402">
        <v>440.2</v>
      </c>
      <c r="P24" s="387">
        <v>271.6</v>
      </c>
      <c r="Q24" s="387">
        <v>197.1</v>
      </c>
      <c r="R24" s="387">
        <v>193.8</v>
      </c>
      <c r="S24" s="387">
        <v>236</v>
      </c>
      <c r="T24" s="387">
        <v>393.3</v>
      </c>
      <c r="U24" s="387">
        <v>767.7</v>
      </c>
      <c r="V24" s="387">
        <v>195.7</v>
      </c>
      <c r="W24" s="387">
        <v>196.4</v>
      </c>
      <c r="X24" s="387">
        <v>224.7</v>
      </c>
    </row>
    <row r="25" ht="17.25" spans="1:24">
      <c r="A25" s="343"/>
      <c r="B25" s="389">
        <v>9.5</v>
      </c>
      <c r="C25" s="387">
        <v>640.2</v>
      </c>
      <c r="D25" s="387">
        <v>656.8</v>
      </c>
      <c r="E25" s="387">
        <v>401.2</v>
      </c>
      <c r="F25" s="387">
        <v>858.6</v>
      </c>
      <c r="G25" s="387">
        <v>578.9</v>
      </c>
      <c r="H25" s="388">
        <v>892.3</v>
      </c>
      <c r="I25" s="388">
        <v>879.3</v>
      </c>
      <c r="J25" s="400">
        <v>1129.3</v>
      </c>
      <c r="K25" s="388">
        <v>1763.1</v>
      </c>
      <c r="L25" s="400">
        <v>312.6</v>
      </c>
      <c r="M25" s="388">
        <v>523.6</v>
      </c>
      <c r="N25" s="387">
        <v>653.3</v>
      </c>
      <c r="O25" s="402">
        <v>460.2</v>
      </c>
      <c r="P25" s="387">
        <v>286.4</v>
      </c>
      <c r="Q25" s="387">
        <v>206.7</v>
      </c>
      <c r="R25" s="387">
        <v>203.2</v>
      </c>
      <c r="S25" s="387">
        <v>246.7</v>
      </c>
      <c r="T25" s="387">
        <v>412.5</v>
      </c>
      <c r="U25" s="387">
        <v>808.05</v>
      </c>
      <c r="V25" s="387">
        <v>205.2</v>
      </c>
      <c r="W25" s="387">
        <v>205.9</v>
      </c>
      <c r="X25" s="387">
        <v>235.1</v>
      </c>
    </row>
    <row r="26" ht="17.25" spans="1:24">
      <c r="A26" s="343"/>
      <c r="B26" s="389">
        <v>10</v>
      </c>
      <c r="C26" s="387">
        <v>668.7</v>
      </c>
      <c r="D26" s="387">
        <v>685.6</v>
      </c>
      <c r="E26" s="387">
        <v>409.5</v>
      </c>
      <c r="F26" s="387">
        <v>889.2</v>
      </c>
      <c r="G26" s="387">
        <v>596</v>
      </c>
      <c r="H26" s="388">
        <v>919.4</v>
      </c>
      <c r="I26" s="388">
        <v>906.1</v>
      </c>
      <c r="J26" s="400">
        <v>1154.5</v>
      </c>
      <c r="K26" s="388">
        <v>1816.7</v>
      </c>
      <c r="L26" s="400">
        <v>318.2</v>
      </c>
      <c r="M26" s="388">
        <v>539.3</v>
      </c>
      <c r="N26" s="387">
        <v>672</v>
      </c>
      <c r="O26" s="402">
        <v>473</v>
      </c>
      <c r="P26" s="387">
        <v>294</v>
      </c>
      <c r="Q26" s="387">
        <v>209</v>
      </c>
      <c r="R26" s="387">
        <v>205.4</v>
      </c>
      <c r="S26" s="387">
        <v>250.3</v>
      </c>
      <c r="T26" s="387">
        <v>424.5</v>
      </c>
      <c r="U26" s="387">
        <v>833.3</v>
      </c>
      <c r="V26" s="387">
        <v>207.4</v>
      </c>
      <c r="W26" s="387">
        <v>208.1</v>
      </c>
      <c r="X26" s="387">
        <v>238.2</v>
      </c>
    </row>
    <row r="27" ht="17.25" spans="1:24">
      <c r="A27" s="343"/>
      <c r="B27" s="389">
        <v>10.5</v>
      </c>
      <c r="C27" s="387">
        <v>712.7</v>
      </c>
      <c r="D27" s="387">
        <v>732.3</v>
      </c>
      <c r="E27" s="387">
        <v>421.4</v>
      </c>
      <c r="F27" s="387">
        <v>941</v>
      </c>
      <c r="G27" s="387">
        <v>630.5</v>
      </c>
      <c r="H27" s="388">
        <v>927.5</v>
      </c>
      <c r="I27" s="388">
        <v>936.7</v>
      </c>
      <c r="J27" s="400">
        <v>1226.9</v>
      </c>
      <c r="K27" s="388">
        <v>1867</v>
      </c>
      <c r="L27" s="400">
        <v>330.6</v>
      </c>
      <c r="M27" s="388">
        <v>588.2</v>
      </c>
      <c r="N27" s="387">
        <v>717.8</v>
      </c>
      <c r="O27" s="402">
        <v>502.9</v>
      </c>
      <c r="P27" s="387">
        <v>390.2</v>
      </c>
      <c r="Q27" s="387">
        <v>277.5</v>
      </c>
      <c r="R27" s="387">
        <v>328.4</v>
      </c>
      <c r="S27" s="387">
        <v>295.7</v>
      </c>
      <c r="T27" s="387">
        <v>429.3</v>
      </c>
      <c r="U27" s="387">
        <v>848.85</v>
      </c>
      <c r="V27" s="387">
        <v>304.6</v>
      </c>
      <c r="W27" s="387">
        <v>328.4</v>
      </c>
      <c r="X27" s="387">
        <v>323</v>
      </c>
    </row>
    <row r="28" ht="17.25" spans="1:24">
      <c r="A28" s="343"/>
      <c r="B28" s="389">
        <v>11</v>
      </c>
      <c r="C28" s="387">
        <v>728.4</v>
      </c>
      <c r="D28" s="387">
        <v>748.8</v>
      </c>
      <c r="E28" s="387">
        <v>430.7</v>
      </c>
      <c r="F28" s="387">
        <v>966.9</v>
      </c>
      <c r="G28" s="387">
        <v>644.6</v>
      </c>
      <c r="H28" s="388">
        <v>949.1</v>
      </c>
      <c r="I28" s="388">
        <v>955.8</v>
      </c>
      <c r="J28" s="400">
        <v>1254.4</v>
      </c>
      <c r="K28" s="388">
        <v>1914</v>
      </c>
      <c r="L28" s="400">
        <v>337</v>
      </c>
      <c r="M28" s="388">
        <v>602.1</v>
      </c>
      <c r="N28" s="387">
        <v>733.7</v>
      </c>
      <c r="O28" s="402">
        <v>513.9</v>
      </c>
      <c r="P28" s="387">
        <v>398.3</v>
      </c>
      <c r="Q28" s="387">
        <v>282.2</v>
      </c>
      <c r="R28" s="387">
        <v>334.7</v>
      </c>
      <c r="S28" s="387">
        <v>301</v>
      </c>
      <c r="T28" s="387">
        <v>438.2</v>
      </c>
      <c r="U28" s="387">
        <v>868.9</v>
      </c>
      <c r="V28" s="387">
        <v>310.2</v>
      </c>
      <c r="W28" s="387">
        <v>334.7</v>
      </c>
      <c r="X28" s="387">
        <v>329.2</v>
      </c>
    </row>
    <row r="29" ht="17.25" spans="1:24">
      <c r="A29" s="343"/>
      <c r="B29" s="389">
        <v>11.5</v>
      </c>
      <c r="C29" s="387">
        <v>759.2</v>
      </c>
      <c r="D29" s="387">
        <v>780.4</v>
      </c>
      <c r="E29" s="387">
        <v>447.3</v>
      </c>
      <c r="F29" s="387">
        <v>999.9</v>
      </c>
      <c r="G29" s="387">
        <v>665.8</v>
      </c>
      <c r="H29" s="388">
        <v>979</v>
      </c>
      <c r="I29" s="388">
        <v>982.1</v>
      </c>
      <c r="J29" s="400">
        <v>1297.2</v>
      </c>
      <c r="K29" s="388">
        <v>1968.3</v>
      </c>
      <c r="L29" s="400">
        <v>350.7</v>
      </c>
      <c r="M29" s="388">
        <v>621.4</v>
      </c>
      <c r="N29" s="387">
        <v>764.7</v>
      </c>
      <c r="O29" s="402">
        <v>532</v>
      </c>
      <c r="P29" s="387">
        <v>413.7</v>
      </c>
      <c r="Q29" s="387">
        <v>294.2</v>
      </c>
      <c r="R29" s="387">
        <v>348.3</v>
      </c>
      <c r="S29" s="387">
        <v>313.5</v>
      </c>
      <c r="T29" s="387">
        <v>454.4</v>
      </c>
      <c r="U29" s="387">
        <v>904.25</v>
      </c>
      <c r="V29" s="387">
        <v>323.1</v>
      </c>
      <c r="W29" s="387">
        <v>348.3</v>
      </c>
      <c r="X29" s="387">
        <v>342.6</v>
      </c>
    </row>
    <row r="30" ht="17.25" spans="1:24">
      <c r="A30" s="343"/>
      <c r="B30" s="389">
        <v>12</v>
      </c>
      <c r="C30" s="387">
        <v>774.9</v>
      </c>
      <c r="D30" s="387">
        <v>796.8</v>
      </c>
      <c r="E30" s="387">
        <v>456.6</v>
      </c>
      <c r="F30" s="387">
        <v>1025.7</v>
      </c>
      <c r="G30" s="387">
        <v>679.9</v>
      </c>
      <c r="H30" s="388">
        <v>1000.6</v>
      </c>
      <c r="I30" s="388">
        <v>1001.2</v>
      </c>
      <c r="J30" s="400">
        <v>1324.7</v>
      </c>
      <c r="K30" s="388">
        <v>2015.3</v>
      </c>
      <c r="L30" s="400">
        <v>357.1</v>
      </c>
      <c r="M30" s="388">
        <v>647.2</v>
      </c>
      <c r="N30" s="387">
        <v>780.6</v>
      </c>
      <c r="O30" s="402">
        <v>542.9</v>
      </c>
      <c r="P30" s="387">
        <v>421.8</v>
      </c>
      <c r="Q30" s="387">
        <v>298.9</v>
      </c>
      <c r="R30" s="387">
        <v>354.7</v>
      </c>
      <c r="S30" s="387">
        <v>318.9</v>
      </c>
      <c r="T30" s="387">
        <v>463.4</v>
      </c>
      <c r="U30" s="387">
        <v>924.3</v>
      </c>
      <c r="V30" s="387">
        <v>328.7</v>
      </c>
      <c r="W30" s="387">
        <v>354.7</v>
      </c>
      <c r="X30" s="387">
        <v>348.8</v>
      </c>
    </row>
    <row r="31" ht="17.25" spans="1:24">
      <c r="A31" s="343"/>
      <c r="B31" s="389">
        <v>12.5</v>
      </c>
      <c r="C31" s="387">
        <v>805.7</v>
      </c>
      <c r="D31" s="387">
        <v>828.4</v>
      </c>
      <c r="E31" s="387">
        <v>473.2</v>
      </c>
      <c r="F31" s="387">
        <v>1058.7</v>
      </c>
      <c r="G31" s="387">
        <v>701.2</v>
      </c>
      <c r="H31" s="388">
        <v>1030.6</v>
      </c>
      <c r="I31" s="388">
        <v>1027.5</v>
      </c>
      <c r="J31" s="400">
        <v>1367.4</v>
      </c>
      <c r="K31" s="388">
        <v>2069.5</v>
      </c>
      <c r="L31" s="400">
        <v>370.8</v>
      </c>
      <c r="M31" s="388">
        <v>667</v>
      </c>
      <c r="N31" s="387">
        <v>811.7</v>
      </c>
      <c r="O31" s="402">
        <v>561.1</v>
      </c>
      <c r="P31" s="387">
        <v>437.1</v>
      </c>
      <c r="Q31" s="387">
        <v>310.9</v>
      </c>
      <c r="R31" s="387">
        <v>368.2</v>
      </c>
      <c r="S31" s="387">
        <v>331.4</v>
      </c>
      <c r="T31" s="387">
        <v>479.6</v>
      </c>
      <c r="U31" s="387">
        <v>959.55</v>
      </c>
      <c r="V31" s="387">
        <v>341.5</v>
      </c>
      <c r="W31" s="387">
        <v>368.2</v>
      </c>
      <c r="X31" s="387">
        <v>362.2</v>
      </c>
    </row>
    <row r="32" ht="17.25" spans="1:24">
      <c r="A32" s="343"/>
      <c r="B32" s="389">
        <v>13</v>
      </c>
      <c r="C32" s="387">
        <v>821.4</v>
      </c>
      <c r="D32" s="387">
        <v>844.8</v>
      </c>
      <c r="E32" s="387">
        <v>482.5</v>
      </c>
      <c r="F32" s="387">
        <v>1084.6</v>
      </c>
      <c r="G32" s="387">
        <v>715.3</v>
      </c>
      <c r="H32" s="388">
        <v>1052.1</v>
      </c>
      <c r="I32" s="388">
        <v>1046.6</v>
      </c>
      <c r="J32" s="400">
        <v>1394.9</v>
      </c>
      <c r="K32" s="388">
        <v>2116.5</v>
      </c>
      <c r="L32" s="400">
        <v>377.2</v>
      </c>
      <c r="M32" s="388">
        <v>681.4</v>
      </c>
      <c r="N32" s="387">
        <v>827.6</v>
      </c>
      <c r="O32" s="402">
        <v>572</v>
      </c>
      <c r="P32" s="387">
        <v>445.3</v>
      </c>
      <c r="Q32" s="387">
        <v>315.6</v>
      </c>
      <c r="R32" s="387">
        <v>374.6</v>
      </c>
      <c r="S32" s="387">
        <v>336.7</v>
      </c>
      <c r="T32" s="387">
        <v>488.6</v>
      </c>
      <c r="U32" s="387">
        <v>979.7</v>
      </c>
      <c r="V32" s="387">
        <v>347.1</v>
      </c>
      <c r="W32" s="387">
        <v>374.6</v>
      </c>
      <c r="X32" s="387">
        <v>368.4</v>
      </c>
    </row>
    <row r="33" ht="17.25" spans="1:24">
      <c r="A33" s="343"/>
      <c r="B33" s="389">
        <v>13.5</v>
      </c>
      <c r="C33" s="387">
        <v>852.3</v>
      </c>
      <c r="D33" s="387">
        <v>876.5</v>
      </c>
      <c r="E33" s="387">
        <v>499</v>
      </c>
      <c r="F33" s="387">
        <v>1117.6</v>
      </c>
      <c r="G33" s="387">
        <v>736.6</v>
      </c>
      <c r="H33" s="388">
        <v>1082.1</v>
      </c>
      <c r="I33" s="388">
        <v>1072.9</v>
      </c>
      <c r="J33" s="400">
        <v>1437.7</v>
      </c>
      <c r="K33" s="388">
        <v>2170.8</v>
      </c>
      <c r="L33" s="400">
        <v>390.9</v>
      </c>
      <c r="M33" s="388">
        <v>701.2</v>
      </c>
      <c r="N33" s="387">
        <v>858.6</v>
      </c>
      <c r="O33" s="402">
        <v>590.1</v>
      </c>
      <c r="P33" s="387">
        <v>460.6</v>
      </c>
      <c r="Q33" s="387">
        <v>327.6</v>
      </c>
      <c r="R33" s="387">
        <v>388.2</v>
      </c>
      <c r="S33" s="387">
        <v>349.3</v>
      </c>
      <c r="T33" s="387">
        <v>504.8</v>
      </c>
      <c r="U33" s="387">
        <v>1014.95</v>
      </c>
      <c r="V33" s="387">
        <v>359.9</v>
      </c>
      <c r="W33" s="387">
        <v>388.2</v>
      </c>
      <c r="X33" s="387">
        <v>381.9</v>
      </c>
    </row>
    <row r="34" ht="17.25" spans="1:24">
      <c r="A34" s="343"/>
      <c r="B34" s="389">
        <v>14</v>
      </c>
      <c r="C34" s="387">
        <v>867.9</v>
      </c>
      <c r="D34" s="387">
        <v>892.9</v>
      </c>
      <c r="E34" s="387">
        <v>508.4</v>
      </c>
      <c r="F34" s="387">
        <v>1143.4</v>
      </c>
      <c r="G34" s="387">
        <v>750.7</v>
      </c>
      <c r="H34" s="388">
        <v>1103.6</v>
      </c>
      <c r="I34" s="388">
        <v>1092</v>
      </c>
      <c r="J34" s="400">
        <v>1465.2</v>
      </c>
      <c r="K34" s="388">
        <v>2217.8</v>
      </c>
      <c r="L34" s="400">
        <v>397.3</v>
      </c>
      <c r="M34" s="388">
        <v>715.5</v>
      </c>
      <c r="N34" s="387">
        <v>874.5</v>
      </c>
      <c r="O34" s="402">
        <v>601.1</v>
      </c>
      <c r="P34" s="387">
        <v>468.8</v>
      </c>
      <c r="Q34" s="387">
        <v>332.3</v>
      </c>
      <c r="R34" s="387">
        <v>394.6</v>
      </c>
      <c r="S34" s="387">
        <v>354.6</v>
      </c>
      <c r="T34" s="387">
        <v>513.8</v>
      </c>
      <c r="U34" s="387">
        <v>1035</v>
      </c>
      <c r="V34" s="387">
        <v>365.5</v>
      </c>
      <c r="W34" s="387">
        <v>394.6</v>
      </c>
      <c r="X34" s="387">
        <v>388.1</v>
      </c>
    </row>
    <row r="35" ht="17.25" spans="1:24">
      <c r="A35" s="343"/>
      <c r="B35" s="389">
        <v>14.5</v>
      </c>
      <c r="C35" s="387">
        <v>898.8</v>
      </c>
      <c r="D35" s="387">
        <v>924.5</v>
      </c>
      <c r="E35" s="387">
        <v>524.9</v>
      </c>
      <c r="F35" s="387">
        <v>1176.5</v>
      </c>
      <c r="G35" s="387">
        <v>772</v>
      </c>
      <c r="H35" s="388">
        <v>1133.6</v>
      </c>
      <c r="I35" s="388">
        <v>1118.3</v>
      </c>
      <c r="J35" s="400">
        <v>1507.9</v>
      </c>
      <c r="K35" s="388">
        <v>2272</v>
      </c>
      <c r="L35" s="400">
        <v>411</v>
      </c>
      <c r="M35" s="388">
        <v>735.4</v>
      </c>
      <c r="N35" s="387">
        <v>905.6</v>
      </c>
      <c r="O35" s="402">
        <v>619.2</v>
      </c>
      <c r="P35" s="387">
        <v>484.1</v>
      </c>
      <c r="Q35" s="387">
        <v>344.3</v>
      </c>
      <c r="R35" s="387">
        <v>408.1</v>
      </c>
      <c r="S35" s="387">
        <v>367.1</v>
      </c>
      <c r="T35" s="387">
        <v>529.9</v>
      </c>
      <c r="U35" s="387">
        <v>1070.35</v>
      </c>
      <c r="V35" s="387">
        <v>378.3</v>
      </c>
      <c r="W35" s="387">
        <v>408.1</v>
      </c>
      <c r="X35" s="387">
        <v>401.5</v>
      </c>
    </row>
    <row r="36" ht="17.25" spans="1:24">
      <c r="A36" s="343"/>
      <c r="B36" s="389">
        <v>15</v>
      </c>
      <c r="C36" s="387">
        <v>914.5</v>
      </c>
      <c r="D36" s="387">
        <v>940.9</v>
      </c>
      <c r="E36" s="387">
        <v>535.3</v>
      </c>
      <c r="F36" s="387">
        <v>1203.3</v>
      </c>
      <c r="G36" s="387">
        <v>787.1</v>
      </c>
      <c r="H36" s="388">
        <v>1156.1</v>
      </c>
      <c r="I36" s="388">
        <v>1138.4</v>
      </c>
      <c r="J36" s="400">
        <v>1536.5</v>
      </c>
      <c r="K36" s="388">
        <v>2320</v>
      </c>
      <c r="L36" s="400">
        <v>418.4</v>
      </c>
      <c r="M36" s="388">
        <v>749.7</v>
      </c>
      <c r="N36" s="387">
        <v>922.5</v>
      </c>
      <c r="O36" s="402">
        <v>631.1</v>
      </c>
      <c r="P36" s="387">
        <v>493.3</v>
      </c>
      <c r="Q36" s="387">
        <v>350</v>
      </c>
      <c r="R36" s="387">
        <v>415.5</v>
      </c>
      <c r="S36" s="387">
        <v>373.4</v>
      </c>
      <c r="T36" s="387">
        <v>539.9</v>
      </c>
      <c r="U36" s="387">
        <v>1091.4</v>
      </c>
      <c r="V36" s="387">
        <v>385</v>
      </c>
      <c r="W36" s="387">
        <v>415.5</v>
      </c>
      <c r="X36" s="387">
        <v>408.7</v>
      </c>
    </row>
    <row r="37" ht="17.25" spans="1:24">
      <c r="A37" s="343"/>
      <c r="B37" s="389">
        <v>15.5</v>
      </c>
      <c r="C37" s="387">
        <v>945.3</v>
      </c>
      <c r="D37" s="387">
        <v>972.5</v>
      </c>
      <c r="E37" s="387">
        <v>551.8</v>
      </c>
      <c r="F37" s="387">
        <v>1236.3</v>
      </c>
      <c r="G37" s="387">
        <v>808.4</v>
      </c>
      <c r="H37" s="388">
        <v>1186.1</v>
      </c>
      <c r="I37" s="388">
        <v>1164.7</v>
      </c>
      <c r="J37" s="400">
        <v>1579.2</v>
      </c>
      <c r="K37" s="388">
        <v>2374.3</v>
      </c>
      <c r="L37" s="400">
        <v>432</v>
      </c>
      <c r="M37" s="388">
        <v>769.5</v>
      </c>
      <c r="N37" s="387">
        <v>953.5</v>
      </c>
      <c r="O37" s="402">
        <v>649.3</v>
      </c>
      <c r="P37" s="387">
        <v>508.6</v>
      </c>
      <c r="Q37" s="387">
        <v>362</v>
      </c>
      <c r="R37" s="387">
        <v>429.1</v>
      </c>
      <c r="S37" s="387">
        <v>386</v>
      </c>
      <c r="T37" s="387">
        <v>556.1</v>
      </c>
      <c r="U37" s="387">
        <v>1126.65</v>
      </c>
      <c r="V37" s="387">
        <v>397.8</v>
      </c>
      <c r="W37" s="387">
        <v>429.1</v>
      </c>
      <c r="X37" s="387">
        <v>422.1</v>
      </c>
    </row>
    <row r="38" ht="17.25" spans="1:24">
      <c r="A38" s="343"/>
      <c r="B38" s="389">
        <v>16</v>
      </c>
      <c r="C38" s="387">
        <v>961</v>
      </c>
      <c r="D38" s="387">
        <v>988.9</v>
      </c>
      <c r="E38" s="387">
        <v>561.2</v>
      </c>
      <c r="F38" s="387">
        <v>1262.1</v>
      </c>
      <c r="G38" s="387">
        <v>822.4</v>
      </c>
      <c r="H38" s="388">
        <v>1207.6</v>
      </c>
      <c r="I38" s="388">
        <v>1183.8</v>
      </c>
      <c r="J38" s="400">
        <v>1606.7</v>
      </c>
      <c r="K38" s="388">
        <v>2421.3</v>
      </c>
      <c r="L38" s="400">
        <v>438.5</v>
      </c>
      <c r="M38" s="388">
        <v>783.9</v>
      </c>
      <c r="N38" s="387">
        <v>969.4</v>
      </c>
      <c r="O38" s="402">
        <v>660.2</v>
      </c>
      <c r="P38" s="387">
        <v>516.7</v>
      </c>
      <c r="Q38" s="387">
        <v>366.7</v>
      </c>
      <c r="R38" s="387">
        <v>435.5</v>
      </c>
      <c r="S38" s="387">
        <v>391.3</v>
      </c>
      <c r="T38" s="387">
        <v>565.1</v>
      </c>
      <c r="U38" s="387">
        <v>1146.8</v>
      </c>
      <c r="V38" s="387">
        <v>403.4</v>
      </c>
      <c r="W38" s="387">
        <v>435.5</v>
      </c>
      <c r="X38" s="387">
        <v>428.3</v>
      </c>
    </row>
    <row r="39" ht="17.25" spans="1:24">
      <c r="A39" s="343"/>
      <c r="B39" s="389">
        <v>16.5</v>
      </c>
      <c r="C39" s="387">
        <v>991.8</v>
      </c>
      <c r="D39" s="387">
        <v>1020.6</v>
      </c>
      <c r="E39" s="387">
        <v>577.7</v>
      </c>
      <c r="F39" s="387">
        <v>1295.2</v>
      </c>
      <c r="G39" s="387">
        <v>843.7</v>
      </c>
      <c r="H39" s="388">
        <v>1237.6</v>
      </c>
      <c r="I39" s="388">
        <v>1210.1</v>
      </c>
      <c r="J39" s="400">
        <v>1649.5</v>
      </c>
      <c r="K39" s="388">
        <v>2475.5</v>
      </c>
      <c r="L39" s="400">
        <v>452.1</v>
      </c>
      <c r="M39" s="388">
        <v>804</v>
      </c>
      <c r="N39" s="387">
        <v>1000.5</v>
      </c>
      <c r="O39" s="402">
        <v>678.3</v>
      </c>
      <c r="P39" s="387">
        <v>532.1</v>
      </c>
      <c r="Q39" s="387">
        <v>378.7</v>
      </c>
      <c r="R39" s="387">
        <v>449</v>
      </c>
      <c r="S39" s="387">
        <v>403.8</v>
      </c>
      <c r="T39" s="387">
        <v>581.3</v>
      </c>
      <c r="U39" s="387">
        <v>1182.05</v>
      </c>
      <c r="V39" s="387">
        <v>416.2</v>
      </c>
      <c r="W39" s="387">
        <v>449</v>
      </c>
      <c r="X39" s="387">
        <v>441.7</v>
      </c>
    </row>
    <row r="40" ht="17.25" spans="1:24">
      <c r="A40" s="343"/>
      <c r="B40" s="389">
        <v>17</v>
      </c>
      <c r="C40" s="387">
        <v>1007.5</v>
      </c>
      <c r="D40" s="387">
        <v>1037</v>
      </c>
      <c r="E40" s="387">
        <v>587.1</v>
      </c>
      <c r="F40" s="387">
        <v>1321</v>
      </c>
      <c r="G40" s="387">
        <v>857.8</v>
      </c>
      <c r="H40" s="388">
        <v>1259.1</v>
      </c>
      <c r="I40" s="388">
        <v>1229.2</v>
      </c>
      <c r="J40" s="400">
        <v>1677</v>
      </c>
      <c r="K40" s="388">
        <v>2522.5</v>
      </c>
      <c r="L40" s="400">
        <v>458.6</v>
      </c>
      <c r="M40" s="388">
        <v>818.2</v>
      </c>
      <c r="N40" s="387">
        <v>1016.4</v>
      </c>
      <c r="O40" s="402">
        <v>689.3</v>
      </c>
      <c r="P40" s="387">
        <v>540.2</v>
      </c>
      <c r="Q40" s="387">
        <v>383.4</v>
      </c>
      <c r="R40" s="387">
        <v>455.4</v>
      </c>
      <c r="S40" s="387">
        <v>409.2</v>
      </c>
      <c r="T40" s="387">
        <v>590.3</v>
      </c>
      <c r="U40" s="387">
        <v>1202.2</v>
      </c>
      <c r="V40" s="387">
        <v>421.8</v>
      </c>
      <c r="W40" s="387">
        <v>455.4</v>
      </c>
      <c r="X40" s="387">
        <v>447.9</v>
      </c>
    </row>
    <row r="41" ht="17.25" spans="1:24">
      <c r="A41" s="343"/>
      <c r="B41" s="389">
        <v>17.5</v>
      </c>
      <c r="C41" s="387">
        <v>1038.4</v>
      </c>
      <c r="D41" s="387">
        <v>1068.6</v>
      </c>
      <c r="E41" s="387">
        <v>603.6</v>
      </c>
      <c r="F41" s="387">
        <v>1354</v>
      </c>
      <c r="G41" s="387">
        <v>879.1</v>
      </c>
      <c r="H41" s="388">
        <v>1289.1</v>
      </c>
      <c r="I41" s="388">
        <v>1255.5</v>
      </c>
      <c r="J41" s="400">
        <v>1719.7</v>
      </c>
      <c r="K41" s="388">
        <v>2576.8</v>
      </c>
      <c r="L41" s="400">
        <v>472.2</v>
      </c>
      <c r="M41" s="388">
        <v>837.9</v>
      </c>
      <c r="N41" s="387">
        <v>1047.4</v>
      </c>
      <c r="O41" s="402">
        <v>707.4</v>
      </c>
      <c r="P41" s="387">
        <v>555.6</v>
      </c>
      <c r="Q41" s="387">
        <v>395.4</v>
      </c>
      <c r="R41" s="387">
        <v>469</v>
      </c>
      <c r="S41" s="387">
        <v>421.7</v>
      </c>
      <c r="T41" s="387">
        <v>606.5</v>
      </c>
      <c r="U41" s="387">
        <v>1237.45</v>
      </c>
      <c r="V41" s="387">
        <v>434.6</v>
      </c>
      <c r="W41" s="387">
        <v>469</v>
      </c>
      <c r="X41" s="387">
        <v>461.3</v>
      </c>
    </row>
    <row r="42" ht="17.25" spans="1:24">
      <c r="A42" s="343"/>
      <c r="B42" s="389">
        <v>18</v>
      </c>
      <c r="C42" s="387">
        <v>1054</v>
      </c>
      <c r="D42" s="387">
        <v>1085</v>
      </c>
      <c r="E42" s="387">
        <v>613</v>
      </c>
      <c r="F42" s="387">
        <v>1379.8</v>
      </c>
      <c r="G42" s="387">
        <v>893.2</v>
      </c>
      <c r="H42" s="388">
        <v>1310.6</v>
      </c>
      <c r="I42" s="388">
        <v>1274.6</v>
      </c>
      <c r="J42" s="400">
        <v>1747.3</v>
      </c>
      <c r="K42" s="388">
        <v>2623.8</v>
      </c>
      <c r="L42" s="400">
        <v>478.7</v>
      </c>
      <c r="M42" s="388">
        <v>852.2</v>
      </c>
      <c r="N42" s="387">
        <v>1063.3</v>
      </c>
      <c r="O42" s="402">
        <v>718.3</v>
      </c>
      <c r="P42" s="387">
        <v>563.7</v>
      </c>
      <c r="Q42" s="387">
        <v>400.1</v>
      </c>
      <c r="R42" s="387">
        <v>475.4</v>
      </c>
      <c r="S42" s="387">
        <v>427</v>
      </c>
      <c r="T42" s="387">
        <v>615.4</v>
      </c>
      <c r="U42" s="387">
        <v>1257.5</v>
      </c>
      <c r="V42" s="387">
        <v>440.3</v>
      </c>
      <c r="W42" s="387">
        <v>475.4</v>
      </c>
      <c r="X42" s="387">
        <v>467.5</v>
      </c>
    </row>
    <row r="43" ht="17.25" spans="1:24">
      <c r="A43" s="343"/>
      <c r="B43" s="389">
        <v>18.5</v>
      </c>
      <c r="C43" s="387">
        <v>1084.9</v>
      </c>
      <c r="D43" s="387">
        <v>1116.6</v>
      </c>
      <c r="E43" s="387">
        <v>630.5</v>
      </c>
      <c r="F43" s="387">
        <v>1413.9</v>
      </c>
      <c r="G43" s="387">
        <v>915.5</v>
      </c>
      <c r="H43" s="388">
        <v>1341.6</v>
      </c>
      <c r="I43" s="388">
        <v>1301.9</v>
      </c>
      <c r="J43" s="400">
        <v>1791</v>
      </c>
      <c r="K43" s="388">
        <v>2679</v>
      </c>
      <c r="L43" s="400">
        <v>493.3</v>
      </c>
      <c r="M43" s="388">
        <v>872.9</v>
      </c>
      <c r="N43" s="387">
        <v>1095.4</v>
      </c>
      <c r="O43" s="402">
        <v>737.5</v>
      </c>
      <c r="P43" s="387">
        <v>580.1</v>
      </c>
      <c r="Q43" s="387">
        <v>413.1</v>
      </c>
      <c r="R43" s="387">
        <v>489.9</v>
      </c>
      <c r="S43" s="387">
        <v>440.6</v>
      </c>
      <c r="T43" s="387">
        <v>632.6</v>
      </c>
      <c r="U43" s="387">
        <v>1293.85</v>
      </c>
      <c r="V43" s="387">
        <v>454.1</v>
      </c>
      <c r="W43" s="387">
        <v>489.9</v>
      </c>
      <c r="X43" s="387">
        <v>481.9</v>
      </c>
    </row>
    <row r="44" ht="17.25" spans="1:24">
      <c r="A44" s="343"/>
      <c r="B44" s="389">
        <v>19</v>
      </c>
      <c r="C44" s="387">
        <v>1100.6</v>
      </c>
      <c r="D44" s="387">
        <v>1133.1</v>
      </c>
      <c r="E44" s="387">
        <v>639.8</v>
      </c>
      <c r="F44" s="387">
        <v>1439.7</v>
      </c>
      <c r="G44" s="387">
        <v>929.6</v>
      </c>
      <c r="H44" s="388">
        <v>1363.1</v>
      </c>
      <c r="I44" s="388">
        <v>1321</v>
      </c>
      <c r="J44" s="400">
        <v>1818.5</v>
      </c>
      <c r="K44" s="388">
        <v>2726</v>
      </c>
      <c r="L44" s="400">
        <v>499.8</v>
      </c>
      <c r="M44" s="388">
        <v>887.1</v>
      </c>
      <c r="N44" s="387">
        <v>1111.3</v>
      </c>
      <c r="O44" s="402">
        <v>748.4</v>
      </c>
      <c r="P44" s="387">
        <v>588.2</v>
      </c>
      <c r="Q44" s="387">
        <v>417.8</v>
      </c>
      <c r="R44" s="387">
        <v>496.3</v>
      </c>
      <c r="S44" s="387">
        <v>445.9</v>
      </c>
      <c r="T44" s="387">
        <v>641.6</v>
      </c>
      <c r="U44" s="387">
        <v>1313.9</v>
      </c>
      <c r="V44" s="387">
        <v>459.7</v>
      </c>
      <c r="W44" s="387">
        <v>496.3</v>
      </c>
      <c r="X44" s="387">
        <v>488.1</v>
      </c>
    </row>
    <row r="45" ht="17.25" spans="1:24">
      <c r="A45" s="343"/>
      <c r="B45" s="389">
        <v>19.5</v>
      </c>
      <c r="C45" s="387">
        <v>1131.4</v>
      </c>
      <c r="D45" s="387">
        <v>1164.7</v>
      </c>
      <c r="E45" s="387">
        <v>656.4</v>
      </c>
      <c r="F45" s="387">
        <v>1472.7</v>
      </c>
      <c r="G45" s="387">
        <v>950.9</v>
      </c>
      <c r="H45" s="388">
        <v>1393.1</v>
      </c>
      <c r="I45" s="388">
        <v>1347.3</v>
      </c>
      <c r="J45" s="400">
        <v>1861.3</v>
      </c>
      <c r="K45" s="388">
        <v>2780.3</v>
      </c>
      <c r="L45" s="400">
        <v>513.4</v>
      </c>
      <c r="M45" s="388">
        <v>906.9</v>
      </c>
      <c r="N45" s="387">
        <v>1142.4</v>
      </c>
      <c r="O45" s="402">
        <v>766.5</v>
      </c>
      <c r="P45" s="387">
        <v>603.5</v>
      </c>
      <c r="Q45" s="387">
        <v>429.8</v>
      </c>
      <c r="R45" s="387">
        <v>509.9</v>
      </c>
      <c r="S45" s="387">
        <v>458.4</v>
      </c>
      <c r="T45" s="387">
        <v>657.8</v>
      </c>
      <c r="U45" s="387">
        <v>1349.15</v>
      </c>
      <c r="V45" s="387">
        <v>472.5</v>
      </c>
      <c r="W45" s="387">
        <v>509.9</v>
      </c>
      <c r="X45" s="387">
        <v>501.5</v>
      </c>
    </row>
    <row r="46" ht="17.25" spans="1:24">
      <c r="A46" s="343"/>
      <c r="B46" s="389">
        <v>20</v>
      </c>
      <c r="C46" s="387">
        <v>1147.1</v>
      </c>
      <c r="D46" s="387">
        <v>1181.1</v>
      </c>
      <c r="E46" s="387">
        <v>665.7</v>
      </c>
      <c r="F46" s="387">
        <v>1498.6</v>
      </c>
      <c r="G46" s="387">
        <v>964.9</v>
      </c>
      <c r="H46" s="388">
        <v>1414.6</v>
      </c>
      <c r="I46" s="388">
        <v>1366.4</v>
      </c>
      <c r="J46" s="400">
        <v>1888.8</v>
      </c>
      <c r="K46" s="388">
        <v>2827.3</v>
      </c>
      <c r="L46" s="400">
        <v>519.8</v>
      </c>
      <c r="M46" s="388">
        <v>921.1</v>
      </c>
      <c r="N46" s="387">
        <v>1158.2</v>
      </c>
      <c r="O46" s="402">
        <v>777.5</v>
      </c>
      <c r="P46" s="387">
        <v>611.7</v>
      </c>
      <c r="Q46" s="387">
        <v>434.5</v>
      </c>
      <c r="R46" s="387">
        <v>516.3</v>
      </c>
      <c r="S46" s="387">
        <v>463.8</v>
      </c>
      <c r="T46" s="387">
        <v>666.8</v>
      </c>
      <c r="U46" s="387">
        <v>1369.3</v>
      </c>
      <c r="V46" s="387">
        <v>478.1</v>
      </c>
      <c r="W46" s="387">
        <v>516.3</v>
      </c>
      <c r="X46" s="387">
        <v>507.7</v>
      </c>
    </row>
    <row r="47" ht="17.25" spans="1:24">
      <c r="A47" s="343"/>
      <c r="B47" s="389">
        <v>20.5</v>
      </c>
      <c r="C47" s="387">
        <v>1177.9</v>
      </c>
      <c r="D47" s="387">
        <v>1212.7</v>
      </c>
      <c r="E47" s="387">
        <v>682.3</v>
      </c>
      <c r="F47" s="387">
        <v>1531.6</v>
      </c>
      <c r="G47" s="387">
        <v>986.2</v>
      </c>
      <c r="H47" s="388">
        <v>1444.6</v>
      </c>
      <c r="I47" s="388">
        <v>1392.7</v>
      </c>
      <c r="J47" s="400">
        <v>1931.5</v>
      </c>
      <c r="K47" s="388">
        <v>2881.5</v>
      </c>
      <c r="L47" s="400">
        <v>533.5</v>
      </c>
      <c r="M47" s="388">
        <v>940.8</v>
      </c>
      <c r="N47" s="387">
        <v>1189.3</v>
      </c>
      <c r="O47" s="402">
        <v>795.6</v>
      </c>
      <c r="P47" s="387">
        <v>627</v>
      </c>
      <c r="Q47" s="387">
        <v>446.5</v>
      </c>
      <c r="R47" s="387">
        <v>529.8</v>
      </c>
      <c r="S47" s="387">
        <v>476.3</v>
      </c>
      <c r="T47" s="387">
        <v>683</v>
      </c>
      <c r="U47" s="387">
        <v>1404.55</v>
      </c>
      <c r="V47" s="387">
        <v>490.9</v>
      </c>
      <c r="W47" s="387">
        <v>529.8</v>
      </c>
      <c r="X47" s="387">
        <v>521.1</v>
      </c>
    </row>
    <row r="48" ht="34.5" spans="1:24">
      <c r="A48" s="382" t="s">
        <v>991</v>
      </c>
      <c r="B48" s="382" t="s">
        <v>73</v>
      </c>
      <c r="C48" s="382" t="s">
        <v>979</v>
      </c>
      <c r="D48" s="382" t="s">
        <v>992</v>
      </c>
      <c r="E48" s="383" t="s">
        <v>1006</v>
      </c>
      <c r="F48" s="383" t="s">
        <v>1007</v>
      </c>
      <c r="G48" s="383" t="s">
        <v>1008</v>
      </c>
      <c r="H48" s="383" t="s">
        <v>1009</v>
      </c>
      <c r="I48" s="383" t="s">
        <v>1010</v>
      </c>
      <c r="J48" s="383" t="s">
        <v>1011</v>
      </c>
      <c r="K48" s="398" t="s">
        <v>1012</v>
      </c>
      <c r="L48" s="399" t="s">
        <v>1013</v>
      </c>
      <c r="M48" s="399" t="s">
        <v>1014</v>
      </c>
      <c r="N48" s="399" t="s">
        <v>1015</v>
      </c>
      <c r="O48" s="383" t="s">
        <v>1016</v>
      </c>
      <c r="P48" s="383" t="s">
        <v>1017</v>
      </c>
      <c r="Q48" s="383" t="s">
        <v>1018</v>
      </c>
      <c r="R48" s="383" t="s">
        <v>1019</v>
      </c>
      <c r="S48" s="383" t="s">
        <v>1020</v>
      </c>
      <c r="T48" s="383" t="s">
        <v>1021</v>
      </c>
      <c r="U48" s="398" t="s">
        <v>1022</v>
      </c>
      <c r="V48" s="399" t="s">
        <v>1023</v>
      </c>
      <c r="W48" s="399" t="s">
        <v>1024</v>
      </c>
      <c r="X48" s="399" t="s">
        <v>1025</v>
      </c>
    </row>
    <row r="49" ht="18" spans="1:24">
      <c r="A49" s="382"/>
      <c r="B49" s="384" t="s">
        <v>885</v>
      </c>
      <c r="C49" s="384">
        <v>1</v>
      </c>
      <c r="D49" s="384">
        <v>2</v>
      </c>
      <c r="E49" s="384" t="s">
        <v>886</v>
      </c>
      <c r="F49" s="384" t="s">
        <v>1002</v>
      </c>
      <c r="G49" s="383" t="s">
        <v>888</v>
      </c>
      <c r="H49" s="384" t="s">
        <v>889</v>
      </c>
      <c r="I49" s="384" t="s">
        <v>890</v>
      </c>
      <c r="J49" s="384" t="s">
        <v>891</v>
      </c>
      <c r="K49" s="384" t="s">
        <v>892</v>
      </c>
      <c r="L49" s="384" t="s">
        <v>1003</v>
      </c>
      <c r="M49" s="384" t="s">
        <v>894</v>
      </c>
      <c r="N49" s="384" t="s">
        <v>895</v>
      </c>
      <c r="O49" s="384" t="s">
        <v>896</v>
      </c>
      <c r="P49" s="384" t="s">
        <v>897</v>
      </c>
      <c r="Q49" s="384" t="s">
        <v>898</v>
      </c>
      <c r="R49" s="384" t="s">
        <v>899</v>
      </c>
      <c r="S49" s="384" t="s">
        <v>900</v>
      </c>
      <c r="T49" s="384" t="s">
        <v>901</v>
      </c>
      <c r="U49" s="384" t="s">
        <v>902</v>
      </c>
      <c r="V49" s="384" t="s">
        <v>904</v>
      </c>
      <c r="W49" s="384" t="s">
        <v>905</v>
      </c>
      <c r="X49" s="384" t="s">
        <v>906</v>
      </c>
    </row>
    <row r="50" ht="17.25" spans="1:24">
      <c r="A50" s="346" t="s">
        <v>1026</v>
      </c>
      <c r="B50" s="390" t="s">
        <v>1027</v>
      </c>
      <c r="C50" s="391">
        <v>55.5</v>
      </c>
      <c r="D50" s="391">
        <v>56.6</v>
      </c>
      <c r="E50" s="391">
        <v>25.3</v>
      </c>
      <c r="F50" s="391">
        <v>73.2</v>
      </c>
      <c r="G50" s="391">
        <v>45.1</v>
      </c>
      <c r="H50" s="391">
        <v>68.5</v>
      </c>
      <c r="I50" s="391">
        <v>68.5</v>
      </c>
      <c r="J50" s="388">
        <v>93.1</v>
      </c>
      <c r="K50" s="391">
        <v>150.4</v>
      </c>
      <c r="L50" s="391">
        <v>26.2</v>
      </c>
      <c r="M50" s="391">
        <v>48.1</v>
      </c>
      <c r="N50" s="391">
        <v>55.8</v>
      </c>
      <c r="O50" s="401">
        <v>30.7</v>
      </c>
      <c r="P50" s="387">
        <v>25.8</v>
      </c>
      <c r="Q50" s="387">
        <v>21.8</v>
      </c>
      <c r="R50" s="387">
        <v>24.3</v>
      </c>
      <c r="S50" s="387">
        <v>19</v>
      </c>
      <c r="T50" s="387">
        <v>28.6</v>
      </c>
      <c r="U50" s="387">
        <v>62.7</v>
      </c>
      <c r="V50" s="387">
        <v>19.3</v>
      </c>
      <c r="W50" s="387">
        <v>27.3</v>
      </c>
      <c r="X50" s="387">
        <v>20.8</v>
      </c>
    </row>
    <row r="51" ht="17.25" spans="1:24">
      <c r="A51" s="346"/>
      <c r="B51" s="390" t="s">
        <v>929</v>
      </c>
      <c r="C51" s="392">
        <v>56.1</v>
      </c>
      <c r="D51" s="392">
        <v>57.2</v>
      </c>
      <c r="E51" s="392">
        <v>24.8</v>
      </c>
      <c r="F51" s="392">
        <v>62.7</v>
      </c>
      <c r="G51" s="392">
        <v>43.4</v>
      </c>
      <c r="H51" s="392">
        <v>68</v>
      </c>
      <c r="I51" s="392">
        <v>68</v>
      </c>
      <c r="J51" s="388">
        <v>92.7</v>
      </c>
      <c r="K51" s="392">
        <v>126.5</v>
      </c>
      <c r="L51" s="392">
        <v>27</v>
      </c>
      <c r="M51" s="392">
        <v>44.3</v>
      </c>
      <c r="N51" s="392">
        <v>56.4</v>
      </c>
      <c r="O51" s="401">
        <v>29.1</v>
      </c>
      <c r="P51" s="387">
        <v>26.6</v>
      </c>
      <c r="Q51" s="387">
        <v>21.8</v>
      </c>
      <c r="R51" s="387">
        <v>23.4</v>
      </c>
      <c r="S51" s="387">
        <v>19.2</v>
      </c>
      <c r="T51" s="387">
        <v>27.8</v>
      </c>
      <c r="U51" s="387">
        <v>57.3</v>
      </c>
      <c r="V51" s="387">
        <v>19.4</v>
      </c>
      <c r="W51" s="387">
        <v>23.4</v>
      </c>
      <c r="X51" s="387">
        <v>20.9</v>
      </c>
    </row>
    <row r="52" ht="17.25" spans="1:24">
      <c r="A52" s="346"/>
      <c r="B52" s="390" t="s">
        <v>1028</v>
      </c>
      <c r="C52" s="392">
        <v>56.1</v>
      </c>
      <c r="D52" s="392">
        <v>57.2</v>
      </c>
      <c r="E52" s="392">
        <v>24.3</v>
      </c>
      <c r="F52" s="392">
        <v>62.7</v>
      </c>
      <c r="G52" s="392">
        <v>42.4</v>
      </c>
      <c r="H52" s="392">
        <v>67.5</v>
      </c>
      <c r="I52" s="392">
        <v>67.5</v>
      </c>
      <c r="J52" s="388">
        <v>92.3</v>
      </c>
      <c r="K52" s="392">
        <v>120.6</v>
      </c>
      <c r="L52" s="392">
        <v>22.9</v>
      </c>
      <c r="M52" s="392">
        <v>45</v>
      </c>
      <c r="N52" s="392">
        <v>56.3</v>
      </c>
      <c r="O52" s="401">
        <v>28.7</v>
      </c>
      <c r="P52" s="387">
        <v>26.3</v>
      </c>
      <c r="Q52" s="387">
        <v>21.6</v>
      </c>
      <c r="R52" s="387">
        <v>20.1</v>
      </c>
      <c r="S52" s="387">
        <v>19.2</v>
      </c>
      <c r="T52" s="387">
        <v>26.2</v>
      </c>
      <c r="U52" s="387">
        <v>55.1</v>
      </c>
      <c r="V52" s="387">
        <v>19.4</v>
      </c>
      <c r="W52" s="387">
        <v>21.6</v>
      </c>
      <c r="X52" s="387">
        <v>20.9</v>
      </c>
    </row>
    <row r="53" ht="17.25" spans="1:24">
      <c r="A53" s="346"/>
      <c r="B53" s="390" t="s">
        <v>1029</v>
      </c>
      <c r="C53" s="392">
        <v>64.2</v>
      </c>
      <c r="D53" s="392">
        <v>65.4</v>
      </c>
      <c r="E53" s="392">
        <v>23.7</v>
      </c>
      <c r="F53" s="392">
        <v>62.7</v>
      </c>
      <c r="G53" s="392">
        <v>42.3</v>
      </c>
      <c r="H53" s="392">
        <v>67.1</v>
      </c>
      <c r="I53" s="392">
        <v>67</v>
      </c>
      <c r="J53" s="388">
        <v>91.2</v>
      </c>
      <c r="K53" s="392">
        <v>117.1</v>
      </c>
      <c r="L53" s="392">
        <v>20.9</v>
      </c>
      <c r="M53" s="392">
        <v>55.9</v>
      </c>
      <c r="N53" s="392">
        <v>65.7</v>
      </c>
      <c r="O53" s="401">
        <v>27.2</v>
      </c>
      <c r="P53" s="387">
        <v>23.9</v>
      </c>
      <c r="Q53" s="387">
        <v>18.9</v>
      </c>
      <c r="R53" s="387">
        <v>18.9</v>
      </c>
      <c r="S53" s="387">
        <v>24.4</v>
      </c>
      <c r="T53" s="387">
        <v>26.3</v>
      </c>
      <c r="U53" s="387">
        <v>54.3</v>
      </c>
      <c r="V53" s="387">
        <v>24.6</v>
      </c>
      <c r="W53" s="387">
        <v>18.9</v>
      </c>
      <c r="X53" s="387">
        <v>26</v>
      </c>
    </row>
    <row r="54" ht="17.25" spans="1:24">
      <c r="A54" s="346"/>
      <c r="B54" s="390" t="s">
        <v>1030</v>
      </c>
      <c r="C54" s="393">
        <v>61.9</v>
      </c>
      <c r="D54" s="393">
        <v>63</v>
      </c>
      <c r="E54" s="392">
        <v>22.7</v>
      </c>
      <c r="F54" s="392">
        <v>62.7</v>
      </c>
      <c r="G54" s="392">
        <v>42.2</v>
      </c>
      <c r="H54" s="392">
        <v>66.1</v>
      </c>
      <c r="I54" s="392">
        <v>66.1</v>
      </c>
      <c r="J54" s="388">
        <v>89.1</v>
      </c>
      <c r="K54" s="392">
        <v>113.9</v>
      </c>
      <c r="L54" s="392">
        <v>20.2</v>
      </c>
      <c r="M54" s="392">
        <v>48.2</v>
      </c>
      <c r="N54" s="393">
        <v>64.4</v>
      </c>
      <c r="O54" s="401">
        <v>25.7</v>
      </c>
      <c r="P54" s="387">
        <v>22.7</v>
      </c>
      <c r="Q54" s="387">
        <v>18.9</v>
      </c>
      <c r="R54" s="387">
        <v>18.9</v>
      </c>
      <c r="S54" s="387">
        <v>23.3</v>
      </c>
      <c r="T54" s="387">
        <v>26.2</v>
      </c>
      <c r="U54" s="387">
        <v>54.1</v>
      </c>
      <c r="V54" s="387">
        <v>23.1</v>
      </c>
      <c r="W54" s="387">
        <v>18.9</v>
      </c>
      <c r="X54" s="387">
        <v>23.8</v>
      </c>
    </row>
    <row r="55" ht="17.25" spans="1:24">
      <c r="A55" s="346"/>
      <c r="B55" s="390" t="s">
        <v>1031</v>
      </c>
      <c r="C55" s="393">
        <v>60.7</v>
      </c>
      <c r="D55" s="393">
        <v>61.5</v>
      </c>
      <c r="E55" s="392">
        <v>21.1</v>
      </c>
      <c r="F55" s="392">
        <v>62.2</v>
      </c>
      <c r="G55" s="392">
        <v>40.2</v>
      </c>
      <c r="H55" s="392">
        <v>64.8</v>
      </c>
      <c r="I55" s="392">
        <v>64.9</v>
      </c>
      <c r="J55" s="388">
        <v>87.3</v>
      </c>
      <c r="K55" s="392">
        <v>111.3</v>
      </c>
      <c r="L55" s="392">
        <v>19.9</v>
      </c>
      <c r="M55" s="392">
        <v>46.4</v>
      </c>
      <c r="N55" s="393">
        <v>62.9</v>
      </c>
      <c r="O55" s="401">
        <v>25.4</v>
      </c>
      <c r="P55" s="387">
        <v>21.1</v>
      </c>
      <c r="Q55" s="387">
        <v>18.9</v>
      </c>
      <c r="R55" s="387">
        <v>18.9</v>
      </c>
      <c r="S55" s="387">
        <v>22.4</v>
      </c>
      <c r="T55" s="387">
        <v>24.6</v>
      </c>
      <c r="U55" s="387">
        <v>53.9</v>
      </c>
      <c r="V55" s="387">
        <v>21.3</v>
      </c>
      <c r="W55" s="387">
        <v>18.9</v>
      </c>
      <c r="X55" s="387">
        <v>21.9</v>
      </c>
    </row>
    <row r="56" ht="18" spans="1:24">
      <c r="A56" s="346"/>
      <c r="B56" s="390" t="s">
        <v>1032</v>
      </c>
      <c r="C56" s="394">
        <v>60.1</v>
      </c>
      <c r="D56" s="394">
        <v>61.4</v>
      </c>
      <c r="E56" s="395">
        <v>20.5</v>
      </c>
      <c r="F56" s="395">
        <v>61.7</v>
      </c>
      <c r="G56" s="395">
        <v>40.2</v>
      </c>
      <c r="H56" s="395">
        <v>64.5</v>
      </c>
      <c r="I56" s="395">
        <v>64.5</v>
      </c>
      <c r="J56" s="388">
        <v>86.9</v>
      </c>
      <c r="K56" s="395">
        <v>110.7</v>
      </c>
      <c r="L56" s="395">
        <v>19.5</v>
      </c>
      <c r="M56" s="395">
        <v>45.9</v>
      </c>
      <c r="N56" s="394">
        <v>62.7</v>
      </c>
      <c r="O56" s="401">
        <v>24.7</v>
      </c>
      <c r="P56" s="387">
        <v>18.1</v>
      </c>
      <c r="Q56" s="387">
        <v>18.9</v>
      </c>
      <c r="R56" s="387">
        <v>18.9</v>
      </c>
      <c r="S56" s="387">
        <v>22</v>
      </c>
      <c r="T56" s="387">
        <v>24.5</v>
      </c>
      <c r="U56" s="387">
        <v>53.4</v>
      </c>
      <c r="V56" s="387">
        <v>20.7</v>
      </c>
      <c r="W56" s="387">
        <v>18.9</v>
      </c>
      <c r="X56" s="387">
        <v>21.3</v>
      </c>
    </row>
    <row r="57" ht="34.5" spans="1:24">
      <c r="A57" s="382" t="s">
        <v>991</v>
      </c>
      <c r="B57" s="382" t="s">
        <v>73</v>
      </c>
      <c r="C57" s="382" t="s">
        <v>979</v>
      </c>
      <c r="D57" s="382" t="s">
        <v>992</v>
      </c>
      <c r="E57" s="383" t="s">
        <v>1006</v>
      </c>
      <c r="F57" s="383" t="s">
        <v>1033</v>
      </c>
      <c r="G57" s="383" t="s">
        <v>1008</v>
      </c>
      <c r="H57" s="383" t="s">
        <v>1009</v>
      </c>
      <c r="I57" s="383" t="s">
        <v>1010</v>
      </c>
      <c r="J57" s="383" t="s">
        <v>1011</v>
      </c>
      <c r="K57" s="398" t="s">
        <v>1012</v>
      </c>
      <c r="L57" s="399" t="s">
        <v>1013</v>
      </c>
      <c r="M57" s="599" t="s">
        <v>1014</v>
      </c>
      <c r="N57" s="399" t="s">
        <v>1015</v>
      </c>
      <c r="O57" s="383" t="s">
        <v>1016</v>
      </c>
      <c r="P57" s="383" t="s">
        <v>1017</v>
      </c>
      <c r="Q57" s="383" t="s">
        <v>1018</v>
      </c>
      <c r="R57" s="599" t="s">
        <v>1019</v>
      </c>
      <c r="S57" s="383" t="s">
        <v>1020</v>
      </c>
      <c r="T57" s="383" t="s">
        <v>1021</v>
      </c>
      <c r="U57" s="398" t="s">
        <v>1034</v>
      </c>
      <c r="V57" s="399" t="s">
        <v>1023</v>
      </c>
      <c r="W57" s="399" t="s">
        <v>1024</v>
      </c>
      <c r="X57" s="399" t="s">
        <v>1025</v>
      </c>
    </row>
    <row r="58" ht="17.25" spans="1:24">
      <c r="A58" s="382"/>
      <c r="B58" s="384" t="s">
        <v>885</v>
      </c>
      <c r="C58" s="384">
        <v>1</v>
      </c>
      <c r="D58" s="384">
        <v>2</v>
      </c>
      <c r="E58" s="384" t="s">
        <v>886</v>
      </c>
      <c r="F58" s="384" t="s">
        <v>1002</v>
      </c>
      <c r="G58" s="384" t="s">
        <v>888</v>
      </c>
      <c r="H58" s="384" t="s">
        <v>889</v>
      </c>
      <c r="I58" s="384" t="s">
        <v>890</v>
      </c>
      <c r="J58" s="384" t="s">
        <v>891</v>
      </c>
      <c r="K58" s="384" t="s">
        <v>892</v>
      </c>
      <c r="L58" s="384" t="s">
        <v>1003</v>
      </c>
      <c r="M58" s="384" t="s">
        <v>894</v>
      </c>
      <c r="N58" s="384" t="s">
        <v>895</v>
      </c>
      <c r="O58" s="384" t="s">
        <v>896</v>
      </c>
      <c r="P58" s="384" t="s">
        <v>897</v>
      </c>
      <c r="Q58" s="384" t="s">
        <v>898</v>
      </c>
      <c r="R58" s="384" t="s">
        <v>899</v>
      </c>
      <c r="S58" s="384" t="s">
        <v>900</v>
      </c>
      <c r="T58" s="384" t="s">
        <v>901</v>
      </c>
      <c r="U58" s="384" t="s">
        <v>902</v>
      </c>
      <c r="V58" s="384" t="s">
        <v>904</v>
      </c>
      <c r="W58" s="384" t="s">
        <v>905</v>
      </c>
      <c r="X58" s="384" t="s">
        <v>906</v>
      </c>
    </row>
    <row r="59" ht="17.25" spans="1:24">
      <c r="A59" s="346" t="s">
        <v>1035</v>
      </c>
      <c r="B59" s="390" t="s">
        <v>1028</v>
      </c>
      <c r="C59" s="396">
        <v>65.2</v>
      </c>
      <c r="D59" s="396">
        <v>66.3</v>
      </c>
      <c r="E59" s="390">
        <v>29.5</v>
      </c>
      <c r="F59" s="396">
        <v>64.6</v>
      </c>
      <c r="G59" s="390">
        <v>50.1</v>
      </c>
      <c r="H59" s="396">
        <v>66.9</v>
      </c>
      <c r="I59" s="396">
        <v>69.6</v>
      </c>
      <c r="J59" s="396">
        <v>100.5</v>
      </c>
      <c r="K59" s="390">
        <v>121.5</v>
      </c>
      <c r="L59" s="396">
        <v>27.9</v>
      </c>
      <c r="M59" s="396">
        <v>47.4</v>
      </c>
      <c r="N59" s="396">
        <v>65.4</v>
      </c>
      <c r="O59" s="401">
        <v>31.7</v>
      </c>
      <c r="P59" s="396">
        <v>31.8</v>
      </c>
      <c r="Q59" s="396">
        <v>26.5</v>
      </c>
      <c r="R59" s="396">
        <v>24.8</v>
      </c>
      <c r="S59" s="396">
        <v>23.8</v>
      </c>
      <c r="T59" s="396">
        <v>31.7</v>
      </c>
      <c r="U59" s="403"/>
      <c r="V59" s="396">
        <v>24</v>
      </c>
      <c r="W59" s="396">
        <v>26.5</v>
      </c>
      <c r="X59" s="396">
        <v>25.7</v>
      </c>
    </row>
    <row r="60" ht="17.25" spans="1:24">
      <c r="A60" s="346"/>
      <c r="B60" s="390" t="s">
        <v>1029</v>
      </c>
      <c r="C60" s="396">
        <v>73.1</v>
      </c>
      <c r="D60" s="396">
        <v>74.3</v>
      </c>
      <c r="E60" s="390">
        <v>28.9</v>
      </c>
      <c r="F60" s="396">
        <v>64.6</v>
      </c>
      <c r="G60" s="390">
        <v>50</v>
      </c>
      <c r="H60" s="396">
        <v>66.4</v>
      </c>
      <c r="I60" s="396">
        <v>69.2</v>
      </c>
      <c r="J60" s="396">
        <v>99.5</v>
      </c>
      <c r="K60" s="390">
        <v>118.1</v>
      </c>
      <c r="L60" s="396">
        <v>25.7</v>
      </c>
      <c r="M60" s="396">
        <v>58</v>
      </c>
      <c r="N60" s="396">
        <v>74.6</v>
      </c>
      <c r="O60" s="401">
        <v>30.2</v>
      </c>
      <c r="P60" s="396">
        <v>29.1</v>
      </c>
      <c r="Q60" s="396">
        <v>23.4</v>
      </c>
      <c r="R60" s="396">
        <v>23.4</v>
      </c>
      <c r="S60" s="396">
        <v>29.6</v>
      </c>
      <c r="T60" s="396">
        <v>31.8</v>
      </c>
      <c r="U60" s="403"/>
      <c r="V60" s="396">
        <v>29.9</v>
      </c>
      <c r="W60" s="396">
        <v>23.4</v>
      </c>
      <c r="X60" s="396">
        <v>31.5</v>
      </c>
    </row>
    <row r="61" ht="17.25" spans="1:24">
      <c r="A61" s="346"/>
      <c r="B61" s="390" t="s">
        <v>1030</v>
      </c>
      <c r="C61" s="396">
        <v>70.9</v>
      </c>
      <c r="D61" s="396">
        <v>71.9</v>
      </c>
      <c r="E61" s="390">
        <v>27.7</v>
      </c>
      <c r="F61" s="396">
        <v>64.6</v>
      </c>
      <c r="G61" s="390">
        <v>49.9</v>
      </c>
      <c r="H61" s="396">
        <v>65.6</v>
      </c>
      <c r="I61" s="396">
        <v>68.3</v>
      </c>
      <c r="J61" s="396">
        <v>97.5</v>
      </c>
      <c r="K61" s="390">
        <v>115</v>
      </c>
      <c r="L61" s="396">
        <v>25</v>
      </c>
      <c r="M61" s="396">
        <v>50.5</v>
      </c>
      <c r="N61" s="396">
        <v>73.3</v>
      </c>
      <c r="O61" s="401">
        <v>28.7</v>
      </c>
      <c r="P61" s="396">
        <v>27.7</v>
      </c>
      <c r="Q61" s="396">
        <v>23.4</v>
      </c>
      <c r="R61" s="396">
        <v>23.4</v>
      </c>
      <c r="S61" s="396">
        <v>28.4</v>
      </c>
      <c r="T61" s="396">
        <v>31.6</v>
      </c>
      <c r="U61" s="403"/>
      <c r="V61" s="396">
        <v>28.2</v>
      </c>
      <c r="W61" s="396">
        <v>23.4</v>
      </c>
      <c r="X61" s="396">
        <v>28.9</v>
      </c>
    </row>
    <row r="62" ht="17.25" spans="1:24">
      <c r="A62" s="346"/>
      <c r="B62" s="390" t="s">
        <v>1031</v>
      </c>
      <c r="C62" s="396">
        <v>69.7</v>
      </c>
      <c r="D62" s="396">
        <v>70.5</v>
      </c>
      <c r="E62" s="390">
        <v>25.9</v>
      </c>
      <c r="F62" s="396">
        <v>64.1</v>
      </c>
      <c r="G62" s="390">
        <v>47.6</v>
      </c>
      <c r="H62" s="396">
        <v>64.4</v>
      </c>
      <c r="I62" s="396">
        <v>67</v>
      </c>
      <c r="J62" s="396">
        <v>95.7</v>
      </c>
      <c r="K62" s="390">
        <v>112.5</v>
      </c>
      <c r="L62" s="396">
        <v>24.5</v>
      </c>
      <c r="M62" s="396">
        <v>48.7</v>
      </c>
      <c r="N62" s="396">
        <v>71.8</v>
      </c>
      <c r="O62" s="401">
        <v>28.5</v>
      </c>
      <c r="P62" s="396">
        <v>25.9</v>
      </c>
      <c r="Q62" s="396">
        <v>23.4</v>
      </c>
      <c r="R62" s="396">
        <v>23.4</v>
      </c>
      <c r="S62" s="396">
        <v>27.4</v>
      </c>
      <c r="T62" s="396">
        <v>29.8</v>
      </c>
      <c r="U62" s="403"/>
      <c r="V62" s="396">
        <v>26.2</v>
      </c>
      <c r="W62" s="396">
        <v>23.4</v>
      </c>
      <c r="X62" s="396">
        <v>26.8</v>
      </c>
    </row>
    <row r="63" ht="17.25" spans="1:24">
      <c r="A63" s="346"/>
      <c r="B63" s="390" t="s">
        <v>1032</v>
      </c>
      <c r="C63" s="396">
        <v>69.1</v>
      </c>
      <c r="D63" s="396">
        <v>70.4</v>
      </c>
      <c r="E63" s="390">
        <v>25.2</v>
      </c>
      <c r="F63" s="396">
        <v>63.5</v>
      </c>
      <c r="G63" s="390">
        <v>47.6</v>
      </c>
      <c r="H63" s="396">
        <v>64.1</v>
      </c>
      <c r="I63" s="396">
        <v>66.7</v>
      </c>
      <c r="J63" s="396">
        <v>95.3</v>
      </c>
      <c r="K63" s="390">
        <v>111.8</v>
      </c>
      <c r="L63" s="396">
        <v>24.2</v>
      </c>
      <c r="M63" s="396">
        <v>48.2</v>
      </c>
      <c r="N63" s="396">
        <v>71.6</v>
      </c>
      <c r="O63" s="401">
        <v>27.8</v>
      </c>
      <c r="P63" s="396">
        <v>22.6</v>
      </c>
      <c r="Q63" s="396">
        <v>23.4</v>
      </c>
      <c r="R63" s="396">
        <v>23.4</v>
      </c>
      <c r="S63" s="396">
        <v>26.9</v>
      </c>
      <c r="T63" s="396">
        <v>29.8</v>
      </c>
      <c r="U63" s="403"/>
      <c r="V63" s="396">
        <v>25.5</v>
      </c>
      <c r="W63" s="396">
        <v>23.4</v>
      </c>
      <c r="X63" s="396">
        <v>26.1</v>
      </c>
    </row>
    <row r="64" ht="17.25" spans="1:1">
      <c r="A64" s="397" t="s">
        <v>1036</v>
      </c>
    </row>
    <row r="65" ht="18" spans="1:23">
      <c r="A65" s="600" t="s">
        <v>115</v>
      </c>
      <c r="B65" s="325"/>
      <c r="C65" s="326"/>
      <c r="D65" s="325"/>
      <c r="E65" s="325"/>
      <c r="F65" s="327"/>
      <c r="G65" s="325"/>
      <c r="H65" s="328"/>
      <c r="I65" s="328"/>
      <c r="J65" s="325"/>
      <c r="K65" s="325"/>
      <c r="L65" s="325"/>
      <c r="M65" s="350"/>
      <c r="N65" s="325"/>
      <c r="O65" s="325"/>
      <c r="P65" s="327"/>
      <c r="Q65" s="325"/>
      <c r="R65" s="325"/>
      <c r="S65" s="325"/>
      <c r="T65" s="325"/>
      <c r="U65" s="325"/>
      <c r="V65" s="325"/>
      <c r="W65" s="325"/>
    </row>
    <row r="66" ht="17.25" spans="1:23">
      <c r="A66" s="325" t="s">
        <v>1037</v>
      </c>
      <c r="B66" s="325"/>
      <c r="C66" s="326"/>
      <c r="D66" s="325"/>
      <c r="E66" s="325"/>
      <c r="F66" s="325"/>
      <c r="G66" s="325"/>
      <c r="H66" s="328"/>
      <c r="I66" s="328"/>
      <c r="J66" s="325"/>
      <c r="K66" s="325"/>
      <c r="L66" s="325"/>
      <c r="M66" s="350"/>
      <c r="N66" s="325"/>
      <c r="O66" s="325"/>
      <c r="P66" s="325"/>
      <c r="Q66" s="325"/>
      <c r="R66" s="325"/>
      <c r="S66" s="325"/>
      <c r="T66" s="325"/>
      <c r="U66" s="325"/>
      <c r="V66" s="325"/>
      <c r="W66" s="325"/>
    </row>
    <row r="67" ht="18" spans="1:23">
      <c r="A67" s="329" t="s">
        <v>1038</v>
      </c>
      <c r="B67" s="330"/>
      <c r="C67" s="331"/>
      <c r="D67" s="331"/>
      <c r="E67" s="331"/>
      <c r="F67" s="331"/>
      <c r="G67" s="331"/>
      <c r="H67" s="332"/>
      <c r="I67" s="332"/>
      <c r="J67" s="331"/>
      <c r="K67" s="331"/>
      <c r="L67" s="330"/>
      <c r="M67" s="351"/>
      <c r="N67" s="331"/>
      <c r="O67" s="331"/>
      <c r="P67" s="331"/>
      <c r="Q67" s="331"/>
      <c r="R67" s="331"/>
      <c r="S67" s="331"/>
      <c r="T67" s="331"/>
      <c r="U67" s="331"/>
      <c r="V67" s="331"/>
      <c r="W67" s="331"/>
    </row>
    <row r="68" ht="17.25" spans="1:23">
      <c r="A68" s="333" t="s">
        <v>1039</v>
      </c>
      <c r="B68" s="333"/>
      <c r="C68" s="333"/>
      <c r="D68" s="333"/>
      <c r="E68" s="333"/>
      <c r="F68" s="333"/>
      <c r="G68" s="333"/>
      <c r="H68" s="334"/>
      <c r="I68" s="334"/>
      <c r="J68" s="333"/>
      <c r="K68" s="333"/>
      <c r="L68" s="333"/>
      <c r="M68" s="352"/>
      <c r="N68" s="333"/>
      <c r="O68" s="333"/>
      <c r="P68" s="333"/>
      <c r="Q68" s="333"/>
      <c r="R68" s="333"/>
      <c r="S68" s="333"/>
      <c r="T68" s="333"/>
      <c r="U68" s="333"/>
      <c r="V68" s="333"/>
      <c r="W68" s="333"/>
    </row>
    <row r="69" ht="17.25" spans="1:23">
      <c r="A69" s="335" t="s">
        <v>1040</v>
      </c>
      <c r="B69" s="329"/>
      <c r="C69" s="329"/>
      <c r="D69" s="329"/>
      <c r="E69" s="329"/>
      <c r="F69" s="329"/>
      <c r="G69" s="329"/>
      <c r="H69" s="336"/>
      <c r="I69" s="336"/>
      <c r="J69" s="329"/>
      <c r="K69" s="329"/>
      <c r="L69" s="329"/>
      <c r="M69" s="353"/>
      <c r="N69" s="329"/>
      <c r="O69" s="329"/>
      <c r="P69" s="329"/>
      <c r="Q69" s="329"/>
      <c r="R69" s="329"/>
      <c r="S69" s="329"/>
      <c r="T69" s="329"/>
      <c r="U69" s="329"/>
      <c r="V69" s="329"/>
      <c r="W69" s="329"/>
    </row>
    <row r="70" ht="17.25" spans="1:23">
      <c r="A70" s="329" t="s">
        <v>1041</v>
      </c>
      <c r="B70" s="326"/>
      <c r="C70" s="325"/>
      <c r="D70" s="325"/>
      <c r="E70" s="327"/>
      <c r="F70" s="325"/>
      <c r="G70" s="325"/>
      <c r="H70" s="328"/>
      <c r="I70" s="328"/>
      <c r="J70" s="326"/>
      <c r="K70" s="326"/>
      <c r="L70" s="326"/>
      <c r="M70" s="354"/>
      <c r="N70" s="325"/>
      <c r="O70" s="327"/>
      <c r="P70" s="325"/>
      <c r="Q70" s="325"/>
      <c r="R70" s="325"/>
      <c r="S70" s="325"/>
      <c r="T70" s="326"/>
      <c r="U70" s="326"/>
      <c r="V70" s="326"/>
      <c r="W70" s="326"/>
    </row>
    <row r="71" ht="17.25" spans="1:23">
      <c r="A71" s="329" t="s">
        <v>1042</v>
      </c>
      <c r="B71" s="326"/>
      <c r="C71" s="325"/>
      <c r="D71" s="325"/>
      <c r="E71" s="327"/>
      <c r="F71" s="325"/>
      <c r="G71" s="325"/>
      <c r="H71" s="328"/>
      <c r="I71" s="328"/>
      <c r="J71" s="326"/>
      <c r="K71" s="326"/>
      <c r="L71" s="326"/>
      <c r="M71" s="354"/>
      <c r="N71" s="325"/>
      <c r="O71" s="327"/>
      <c r="P71" s="325"/>
      <c r="Q71" s="325"/>
      <c r="R71" s="325"/>
      <c r="S71" s="325"/>
      <c r="T71" s="326"/>
      <c r="U71" s="326"/>
      <c r="V71" s="326"/>
      <c r="W71" s="326"/>
    </row>
    <row r="72" ht="17.25" spans="1:23">
      <c r="A72" s="329" t="s">
        <v>1043</v>
      </c>
      <c r="B72" s="337"/>
      <c r="C72" s="337"/>
      <c r="D72" s="337"/>
      <c r="E72" s="337"/>
      <c r="F72" s="338"/>
      <c r="G72" s="337"/>
      <c r="H72" s="337"/>
      <c r="I72" s="337"/>
      <c r="J72" s="337"/>
      <c r="K72" s="337"/>
      <c r="L72" s="337"/>
      <c r="M72" s="355"/>
      <c r="N72" s="337"/>
      <c r="O72" s="337"/>
      <c r="P72" s="337"/>
      <c r="Q72" s="337"/>
      <c r="R72" s="337"/>
      <c r="S72" s="337"/>
      <c r="T72" s="337"/>
      <c r="U72" s="337"/>
      <c r="V72" s="337"/>
      <c r="W72" s="337"/>
    </row>
    <row r="73" ht="17.25" spans="1:23">
      <c r="A73" s="339" t="s">
        <v>1044</v>
      </c>
      <c r="B73" s="340"/>
      <c r="C73" s="340"/>
      <c r="D73" s="340"/>
      <c r="E73" s="340"/>
      <c r="F73" s="340"/>
      <c r="G73" s="340"/>
      <c r="H73" s="340"/>
      <c r="I73" s="340"/>
      <c r="J73" s="340"/>
      <c r="K73" s="340"/>
      <c r="L73" s="340"/>
      <c r="M73" s="356"/>
      <c r="N73" s="340"/>
      <c r="O73" s="340"/>
      <c r="P73" s="340"/>
      <c r="Q73" s="340"/>
      <c r="R73" s="340"/>
      <c r="S73" s="340"/>
      <c r="T73" s="340"/>
      <c r="U73" s="340"/>
      <c r="V73" s="340"/>
      <c r="W73" s="340"/>
    </row>
    <row r="74" ht="17.25" spans="1:23">
      <c r="A74" s="341" t="s">
        <v>1045</v>
      </c>
      <c r="B74" s="337"/>
      <c r="C74" s="337"/>
      <c r="D74" s="337"/>
      <c r="E74" s="337"/>
      <c r="F74" s="337"/>
      <c r="G74" s="337"/>
      <c r="H74" s="337"/>
      <c r="I74" s="337"/>
      <c r="J74" s="337"/>
      <c r="K74" s="337"/>
      <c r="L74" s="337"/>
      <c r="M74" s="355"/>
      <c r="N74" s="337"/>
      <c r="O74" s="337"/>
      <c r="P74" s="337"/>
      <c r="Q74" s="337"/>
      <c r="R74" s="337"/>
      <c r="S74" s="337"/>
      <c r="T74" s="337"/>
      <c r="U74" s="337"/>
      <c r="V74" s="337"/>
      <c r="W74" s="337"/>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2023-02-15T01:57:40Z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